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2" yWindow="65522" windowWidth="13666" windowHeight="11478" tabRatio="738" activeTab="3"/>
  </bookViews>
  <sheets>
    <sheet name="INDICE" sheetId="1" r:id="rId1"/>
    <sheet name="Novedades" sheetId="2" r:id="rId2"/>
    <sheet name="CUADRO 1.1A" sheetId="3" r:id="rId3"/>
    <sheet name="CUADRO 1.1B" sheetId="4" r:id="rId4"/>
    <sheet name="CUADRO 1,2" sheetId="5" r:id="rId5"/>
    <sheet name="CUADRO 1,3" sheetId="6" r:id="rId6"/>
    <sheet name="CUADRO 1,4" sheetId="7" r:id="rId7"/>
    <sheet name="CUADRO 1,5" sheetId="8" r:id="rId8"/>
    <sheet name="CUADRO 1.6" sheetId="9" r:id="rId9"/>
    <sheet name="CUADRO 1,7" sheetId="10" r:id="rId10"/>
    <sheet name="CUADRO 1.8" sheetId="11" r:id="rId11"/>
    <sheet name="CUADRO 1.8 C" sheetId="12" r:id="rId12"/>
    <sheet name="CUADRO 1.8 B" sheetId="13" r:id="rId13"/>
    <sheet name="CUADRO 1.9" sheetId="14" r:id="rId14"/>
    <sheet name="CUADRO 1.9 B" sheetId="15" r:id="rId15"/>
    <sheet name="CUADRO 1.9 C" sheetId="16" r:id="rId16"/>
    <sheet name="CUADRO 1.10" sheetId="17" r:id="rId17"/>
    <sheet name="CUADRO 1.11" sheetId="18" r:id="rId18"/>
    <sheet name="CUADRO 1.12" sheetId="19" r:id="rId19"/>
    <sheet name="CUADRO 1.13" sheetId="20" r:id="rId20"/>
  </sheets>
  <definedNames>
    <definedName name="_Regression_Int" localSheetId="2" hidden="1">1</definedName>
    <definedName name="_Regression_Int" localSheetId="3" hidden="1">1</definedName>
    <definedName name="A_impresión_IM" localSheetId="2">'CUADRO 1.1A'!$A$11:$N$19</definedName>
    <definedName name="A_impresión_IM" localSheetId="3">'CUADRO 1.1B'!$A$11:$N$19</definedName>
    <definedName name="_xlnm.Print_Area" localSheetId="4">'CUADRO 1,2'!$A$1:$Q$33</definedName>
    <definedName name="_xlnm.Print_Area" localSheetId="5">'CUADRO 1,3'!$A$1:$Q$24</definedName>
    <definedName name="_xlnm.Print_Area" localSheetId="6">'CUADRO 1,4'!$A$1:$Y$36</definedName>
    <definedName name="_xlnm.Print_Area" localSheetId="7">'CUADRO 1,5'!$A$3:$Y$42</definedName>
    <definedName name="_xlnm.Print_Area" localSheetId="9">'CUADRO 1,7'!$A$1:$Q$52</definedName>
    <definedName name="_xlnm.Print_Area" localSheetId="16">'CUADRO 1.10'!$A$1:$Z$60</definedName>
    <definedName name="_xlnm.Print_Area" localSheetId="17">'CUADRO 1.11'!$A$3:$Z$61</definedName>
    <definedName name="_xlnm.Print_Area" localSheetId="18">'CUADRO 1.12'!$A$1:$Z$26</definedName>
    <definedName name="_xlnm.Print_Area" localSheetId="19">'CUADRO 1.13'!$A$3:$Z$16</definedName>
    <definedName name="_xlnm.Print_Area" localSheetId="2">'CUADRO 1.1A'!$A$1:$O$45</definedName>
    <definedName name="_xlnm.Print_Area" localSheetId="3">'CUADRO 1.1B'!$A$1:$O$46</definedName>
    <definedName name="_xlnm.Print_Area" localSheetId="8">'CUADRO 1.6'!$A$1:$R$57</definedName>
    <definedName name="_xlnm.Print_Area" localSheetId="10">'CUADRO 1.8'!$A$1:$Y$81</definedName>
    <definedName name="_xlnm.Print_Area" localSheetId="12">'CUADRO 1.8 B'!$A$3:$Y$43</definedName>
    <definedName name="_xlnm.Print_Area" localSheetId="11">'CUADRO 1.8 C'!$A$1:$Z$65</definedName>
    <definedName name="_xlnm.Print_Area" localSheetId="13">'CUADRO 1.9'!$A$1:$Y$56</definedName>
    <definedName name="_xlnm.Print_Area" localSheetId="14">'CUADRO 1.9 B'!$A$1:$Y$47</definedName>
    <definedName name="_xlnm.Print_Area" localSheetId="15">'CUADRO 1.9 C'!$A$1:$Z$76</definedName>
    <definedName name="_xlnm.Print_Area" localSheetId="0">'INDICE'!$A$1:$D$32</definedName>
    <definedName name="PAX_NACIONAL" localSheetId="5">'CUADRO 1,3'!$A$6:$N$21</definedName>
    <definedName name="PAX_NACIONAL" localSheetId="6">'CUADRO 1,4'!$A$6:$T$34</definedName>
    <definedName name="PAX_NACIONAL" localSheetId="7">'CUADRO 1,5'!$A$6:$T$40</definedName>
    <definedName name="PAX_NACIONAL" localSheetId="9">'CUADRO 1,7'!$A$6:$N$50</definedName>
    <definedName name="PAX_NACIONAL" localSheetId="16">'CUADRO 1.10'!$A$6:$U$56</definedName>
    <definedName name="PAX_NACIONAL" localSheetId="17">'CUADRO 1.11'!$A$6:$U$59</definedName>
    <definedName name="PAX_NACIONAL" localSheetId="18">'CUADRO 1.12'!$A$6:$U$23</definedName>
    <definedName name="PAX_NACIONAL" localSheetId="19">'CUADRO 1.13'!$A$6:$U$14</definedName>
    <definedName name="PAX_NACIONAL" localSheetId="8">'CUADRO 1.6'!$A$6:$N$55</definedName>
    <definedName name="PAX_NACIONAL" localSheetId="10">'CUADRO 1.8'!$A$6:$T$77</definedName>
    <definedName name="PAX_NACIONAL" localSheetId="12">'CUADRO 1.8 B'!$A$6:$T$40</definedName>
    <definedName name="PAX_NACIONAL" localSheetId="11">'CUADRO 1.8 C'!$A$6:$T$62</definedName>
    <definedName name="PAX_NACIONAL" localSheetId="13">'CUADRO 1.9'!$A$6:$T$52</definedName>
    <definedName name="PAX_NACIONAL" localSheetId="14">'CUADRO 1.9 B'!$A$6:$T$42</definedName>
    <definedName name="PAX_NACIONAL" localSheetId="15">'CUADRO 1.9 C'!$A$6:$T$71</definedName>
    <definedName name="PAX_NACIONAL">'CUADRO 1,2'!$A$6:$N$30</definedName>
    <definedName name="_xlnm.Print_Titles" localSheetId="2">'CUADRO 1.1A'!$4:$10</definedName>
    <definedName name="_xlnm.Print_Titles" localSheetId="3">'CUADRO 1.1B'!$4:$10</definedName>
    <definedName name="Títulos_a_imprimir_IM" localSheetId="2">'CUADRO 1.1A'!$4:$10</definedName>
    <definedName name="Títulos_a_imprimir_IM" localSheetId="3">'CUADRO 1.1B'!$4:$10</definedName>
  </definedNames>
  <calcPr fullCalcOnLoad="1"/>
</workbook>
</file>

<file path=xl/sharedStrings.xml><?xml version="1.0" encoding="utf-8"?>
<sst xmlns="http://schemas.openxmlformats.org/spreadsheetml/2006/main" count="1571" uniqueCount="472">
  <si>
    <t>Fuente: Empresas Aéreas Archivo Origen-Destino, Tráfico de Aerotaxis, Tráfico de Vuelos Charter.  *: Variación superior al 500%</t>
  </si>
  <si>
    <t xml:space="preserve">Información provisional. </t>
  </si>
  <si>
    <t>Variación Acumulada %</t>
  </si>
  <si>
    <t>Variación Mensual %</t>
  </si>
  <si>
    <t>Información acumulada</t>
  </si>
  <si>
    <t>Marzo</t>
  </si>
  <si>
    <t>Febrero</t>
  </si>
  <si>
    <t>Enero</t>
  </si>
  <si>
    <t>Diciembre</t>
  </si>
  <si>
    <t>Noviembre</t>
  </si>
  <si>
    <t>Octubre</t>
  </si>
  <si>
    <t>Septiembre</t>
  </si>
  <si>
    <t>Agosto</t>
  </si>
  <si>
    <t>Julio</t>
  </si>
  <si>
    <t>Junio</t>
  </si>
  <si>
    <t xml:space="preserve">Mayo </t>
  </si>
  <si>
    <t>Abril</t>
  </si>
  <si>
    <t>Total</t>
  </si>
  <si>
    <t>Llegados</t>
  </si>
  <si>
    <t>Salidos</t>
  </si>
  <si>
    <t>Regular + No Regular</t>
  </si>
  <si>
    <t>No Regular</t>
  </si>
  <si>
    <t>Regular</t>
  </si>
  <si>
    <t>PERIODO</t>
  </si>
  <si>
    <t>TOTAL</t>
  </si>
  <si>
    <t>I N T E R N A C I O N A L</t>
  </si>
  <si>
    <t xml:space="preserve">   N A C I O N A L</t>
  </si>
  <si>
    <t>Cuadro 1.1A Comportamiento del transporte aéreo regular y no regular - Pasajeros</t>
  </si>
  <si>
    <t>Ir al Indice</t>
  </si>
  <si>
    <t>Incluye la carga y el correo.</t>
  </si>
  <si>
    <t>Fuente: Empresas Aéreas Archivo Tráfico por Equipo, Tráfico de Aerotaxis, Tráfico de Vuelos Charter</t>
  </si>
  <si>
    <t>Llegada</t>
  </si>
  <si>
    <t>Salida</t>
  </si>
  <si>
    <t>Cuadro 1.1B Comportamiento del transporte aéreo regular y no regular - Carga (ton)</t>
  </si>
  <si>
    <t>% Var.</t>
  </si>
  <si>
    <t>% PART</t>
  </si>
  <si>
    <t>Comparativo acumulado</t>
  </si>
  <si>
    <t>Comparativo mensual</t>
  </si>
  <si>
    <t>EMPRESA</t>
  </si>
  <si>
    <t>Operación regular y no regular</t>
  </si>
  <si>
    <t xml:space="preserve">Cuadro 1.2 Pasajeros nacionales por empresa </t>
  </si>
  <si>
    <t>Fuente: Empresas Aéreas Archivo Origen-Destino, tráfico de vuelos charter, tráfico de aerotaxis.</t>
  </si>
  <si>
    <t xml:space="preserve">Cuadro 1.3 Carga nacional por empresa </t>
  </si>
  <si>
    <t>Fuente: Empresas Aéreas, Archivos Origen-Destino, Tráfico por Equipo, Tráfico de Aerotaixs.</t>
  </si>
  <si>
    <t xml:space="preserve">Información provisional. *: Variación superior a 500%   </t>
  </si>
  <si>
    <t>Aerolínea</t>
  </si>
  <si>
    <t>Operación Regular y no regular</t>
  </si>
  <si>
    <t>Cuadro 1.4 Pasajeros Internacionales por Empresa</t>
  </si>
  <si>
    <t>Cuadro 1.5 Carga Internacional por Empresa</t>
  </si>
  <si>
    <t>Empresas Aéreas Archivo Origen-Destino, Tráfico de Vuelos Charter, Tráfico de Aerotaxis.</t>
  </si>
  <si>
    <t xml:space="preserve">Información provisional . Fuente: </t>
  </si>
  <si>
    <t>*</t>
  </si>
  <si>
    <t xml:space="preserve">TOTAL </t>
  </si>
  <si>
    <t>RUTA</t>
  </si>
  <si>
    <t>Cuadro 1.6 Pasajeros nacionales por principales rutas</t>
  </si>
  <si>
    <t>Fuente: Empresas aéreas, archivo origen-destino, tráfico de aerotaxis, tráfico de vuelos charter.</t>
  </si>
  <si>
    <t>Cuadro 1.7 Carga nacional por principales rutas</t>
  </si>
  <si>
    <t>Fuente: Empresas Aéreas: Archivos Origen-Destno, Tráfico de Aerotaxis, Tráfico de Vuelos Charter.</t>
  </si>
  <si>
    <t>OTROS</t>
  </si>
  <si>
    <t>ISLAS CARIBE</t>
  </si>
  <si>
    <t>CENTRO AMÉRICA</t>
  </si>
  <si>
    <t>EUROPA</t>
  </si>
  <si>
    <t>SURAMERICA</t>
  </si>
  <si>
    <t>NORTEAMÉRICA</t>
  </si>
  <si>
    <t>Mercado - Ruta</t>
  </si>
  <si>
    <t>Cuadro 1.8 Pasajeros internacionales por principales rutas</t>
  </si>
  <si>
    <t>Continente - País</t>
  </si>
  <si>
    <t>Incluye operación Regular y no regular</t>
  </si>
  <si>
    <t>Cuadro 1.8B Pasajeros Internacionales por Continente y País</t>
  </si>
  <si>
    <t>Fuente: Empresas Aéreas</t>
  </si>
  <si>
    <t>Mercado - Empresa</t>
  </si>
  <si>
    <t>Cuadro 1.8C Pasajeros Internacionales por Mercado y Empresa</t>
  </si>
  <si>
    <t>Cuadro 1.9 Carga internacional por principales rutas</t>
  </si>
  <si>
    <t>Mercado - País</t>
  </si>
  <si>
    <t>Cuadro 1.9B Carga Internacional por Mercado y País</t>
  </si>
  <si>
    <t>Cuadro 1.9C Carga Internacional por Mercado y Empresa</t>
  </si>
  <si>
    <t>Aeronáutica Civil de Colombia</t>
  </si>
  <si>
    <t>Oficina de Transporte Aéreo</t>
  </si>
  <si>
    <t>Grupo de Estudios Sectoriales</t>
  </si>
  <si>
    <t xml:space="preserve">Indice </t>
  </si>
  <si>
    <t>Novedades</t>
  </si>
  <si>
    <t xml:space="preserve">Cuadro 1.1A </t>
  </si>
  <si>
    <t>Comportamiento del Transporte aéreo regular y no regular - Pasajeros</t>
  </si>
  <si>
    <t xml:space="preserve">Cuadro 1.1B </t>
  </si>
  <si>
    <t>Comportamiento del Transporte aéreo regular y no regular - Carga</t>
  </si>
  <si>
    <t xml:space="preserve">Cuadro 1.2 </t>
  </si>
  <si>
    <t>Pasajeros Nacionales por empresa</t>
  </si>
  <si>
    <t>Cuadro 1.3</t>
  </si>
  <si>
    <t xml:space="preserve">Carga nacional por empresa </t>
  </si>
  <si>
    <t>Cuadro 1.4</t>
  </si>
  <si>
    <t xml:space="preserve">Pasajeros Internacionales por empresa </t>
  </si>
  <si>
    <t>Cuadro 1.5</t>
  </si>
  <si>
    <t>Carga internacional por empresa</t>
  </si>
  <si>
    <t>Cuadro 1.6</t>
  </si>
  <si>
    <t xml:space="preserve">Pasajeros Nacionales por principales rutas </t>
  </si>
  <si>
    <t xml:space="preserve">Cuadro 1.7 </t>
  </si>
  <si>
    <t>Carga nacional por principales rutas</t>
  </si>
  <si>
    <t>Cuadro 1.8</t>
  </si>
  <si>
    <t xml:space="preserve">Pasajeros internacionales por principales rutas </t>
  </si>
  <si>
    <t>Cuadro 1.8B</t>
  </si>
  <si>
    <t>Pasajeros internacionales por mercado y país</t>
  </si>
  <si>
    <t>Cuadro 1.8C</t>
  </si>
  <si>
    <t>Pasajeros internacionales por mercado y empresa</t>
  </si>
  <si>
    <t>Cuadro 1.9</t>
  </si>
  <si>
    <t>Carga internacional por principales rutas - Regular y no regular</t>
  </si>
  <si>
    <t>Cuadro 1.9B</t>
  </si>
  <si>
    <t>Carga internacional  por mercado y país</t>
  </si>
  <si>
    <t>Cuadro 1.9C</t>
  </si>
  <si>
    <t>Carga internacional  por mercado y empresa</t>
  </si>
  <si>
    <t>Edición</t>
  </si>
  <si>
    <t>Estadístico Grupo de Estudios Sectoriales</t>
  </si>
  <si>
    <t>juan.torres@aerocivil.gov.co</t>
  </si>
  <si>
    <t>Novedades.:</t>
  </si>
  <si>
    <t>Transporte Regular:</t>
  </si>
  <si>
    <t>Comprende la operación comercial sujeta a horarios e itinerarios. Las empresas reportan esta operación conforme al contrato de transporte y la red de rutas de la empresa en el archivo origen-destino.</t>
  </si>
  <si>
    <t>Transporte No Regular:</t>
  </si>
  <si>
    <t>Comprende la operación comercial que no está sujeta a horarios e itinerarios. Esta operación esta compuesta por los vuelos adicionales, los vuelos charter y las empresas de taxi aéreo.</t>
  </si>
  <si>
    <t>En el caso del transporte de pasajeros la operación no regular también incluye los pasajeros transportados por las empresas exclusivas de carga (Tráfico doméstico).</t>
  </si>
  <si>
    <t>Cuadro 1.10</t>
  </si>
  <si>
    <t>Cuadro 1.11</t>
  </si>
  <si>
    <t>Cuadro 1.12</t>
  </si>
  <si>
    <t>Cuadro 1.13</t>
  </si>
  <si>
    <t>Cuadro 1.10 Pasajeros nacionales por Aeropuerto</t>
  </si>
  <si>
    <t>Ciudad</t>
  </si>
  <si>
    <t>Aeropuerto</t>
  </si>
  <si>
    <t>Nota: No incluye los pasajeros en tránsito, ni pasajeros en conexión.</t>
  </si>
  <si>
    <t>Cuadro 1.11 Carga nacional por Aeropuerto</t>
  </si>
  <si>
    <t>Nota: No incluye carga en tránsito. La carga Incluye el correo.</t>
  </si>
  <si>
    <t>Cuadro 1.12 Pasajeros internacionales por Aeropuerto</t>
  </si>
  <si>
    <t>Cuadro 1.13 Carga internacional por aeropuerto</t>
  </si>
  <si>
    <t>Pasajeros nacionales por aeropuerto</t>
  </si>
  <si>
    <t>Carga doméstica por aeropuerto</t>
  </si>
  <si>
    <t>Pasajeros internacionales por aeropuerto</t>
  </si>
  <si>
    <t>Carga internacional  por aeropuerto</t>
  </si>
  <si>
    <t>Conceptos.:</t>
  </si>
  <si>
    <t xml:space="preserve">A partir del mes de abril de 2011, el boletín incluirá la operación de aeropuertos (pasajeros y carga) , en los cuadros 1.10 al 1.13. Estos cuadros reflejan el aeropuerto que es el origen o destino final de los pasajeros o la carga, </t>
  </si>
  <si>
    <t>sin importar el número de trayectos, por lo tanto no incluyen pasajeros o carga en tránsito ni pasajeros en conexión. Si se desea conocer las cifras totales de pasajeros y carga de los aeropuertos, se debe consultar</t>
  </si>
  <si>
    <r>
      <t xml:space="preserve">el boletín estadístico </t>
    </r>
    <r>
      <rPr>
        <b/>
        <sz val="12"/>
        <color indexed="56"/>
        <rFont val="Century Gothic"/>
        <family val="2"/>
      </rPr>
      <t>Tráfico de Aeropuertos.</t>
    </r>
  </si>
  <si>
    <t>Novedades y conceptos importantes.</t>
  </si>
  <si>
    <t>SANTIAGO CASTRO GOMEZ</t>
  </si>
  <si>
    <t>ADRIANA SANCLEMENTE ALZATE</t>
  </si>
  <si>
    <t>Jefe Oficina de Transporte Aéreo</t>
  </si>
  <si>
    <t>JORGE ALONSO QUINTANA CRISTANCHO</t>
  </si>
  <si>
    <t>Jefe Grupo de Estudios Sectoriales</t>
  </si>
  <si>
    <t>Director General Aeronáutica Civil</t>
  </si>
  <si>
    <t>JUAN CARLOS TORRES CAMARGO</t>
  </si>
  <si>
    <t>Mayo</t>
  </si>
  <si>
    <t>BOGOTA</t>
  </si>
  <si>
    <t>RIONEGRO - ANTIOQUIA</t>
  </si>
  <si>
    <t>CALI</t>
  </si>
  <si>
    <t>CARTAGENA</t>
  </si>
  <si>
    <t>BARRANQUILLA</t>
  </si>
  <si>
    <t>BUCARAMANGA</t>
  </si>
  <si>
    <t>MEDELLIN</t>
  </si>
  <si>
    <t>SANTA MARTA</t>
  </si>
  <si>
    <t>SAN ANDRES - ISLA</t>
  </si>
  <si>
    <t>CUCUTA</t>
  </si>
  <si>
    <t>PEREIRA</t>
  </si>
  <si>
    <t>MONTERIA</t>
  </si>
  <si>
    <t>EL YOPAL</t>
  </si>
  <si>
    <t>QUIBDO</t>
  </si>
  <si>
    <t>VALLEDUPAR</t>
  </si>
  <si>
    <t>NEIVA</t>
  </si>
  <si>
    <t>ARMENIA</t>
  </si>
  <si>
    <t>MANIZALES</t>
  </si>
  <si>
    <t>PASTO</t>
  </si>
  <si>
    <t>BARRANCABERMEJA</t>
  </si>
  <si>
    <t>CAREPA</t>
  </si>
  <si>
    <t>IBAGUE</t>
  </si>
  <si>
    <t>LETICIA</t>
  </si>
  <si>
    <t>VILLAVICENCIO</t>
  </si>
  <si>
    <t>ARAUCA - MUNICIPIO</t>
  </si>
  <si>
    <t>POPAYAN</t>
  </si>
  <si>
    <t>TUMACO</t>
  </si>
  <si>
    <t>PUERTO GAITAN</t>
  </si>
  <si>
    <t>MAICAO</t>
  </si>
  <si>
    <t>COROZAL</t>
  </si>
  <si>
    <t>PROVIDENCIA</t>
  </si>
  <si>
    <t>RIOHACHA</t>
  </si>
  <si>
    <t>FLORENCIA</t>
  </si>
  <si>
    <t>PUERTO ASIS</t>
  </si>
  <si>
    <t>PUERTO CARRENO</t>
  </si>
  <si>
    <t>BAHIA SOLANO</t>
  </si>
  <si>
    <t>CAUCASIA</t>
  </si>
  <si>
    <t>PUERTO INIRIDA</t>
  </si>
  <si>
    <t>MITU</t>
  </si>
  <si>
    <t>SAN JOSE DEL GUAVIARE</t>
  </si>
  <si>
    <t>GUAPI</t>
  </si>
  <si>
    <t>NUQUI</t>
  </si>
  <si>
    <t>VILLA GARZON</t>
  </si>
  <si>
    <t>URIBIA</t>
  </si>
  <si>
    <t>BUENAVENTURA</t>
  </si>
  <si>
    <t>LA MACARENA</t>
  </si>
  <si>
    <t>PUERTO LEGUIZAMO</t>
  </si>
  <si>
    <t>CAPURGANA</t>
  </si>
  <si>
    <t>Boletín Origen-Destino Diciembre 2011</t>
  </si>
  <si>
    <t>Ene- Dic 2010</t>
  </si>
  <si>
    <t>Ene- Dic 2011</t>
  </si>
  <si>
    <t>Dic 2011 - Dic 2010</t>
  </si>
  <si>
    <t>Ene - Dic 2011 / Ene - Dic 2010</t>
  </si>
  <si>
    <t>Ene - Dic 2010</t>
  </si>
  <si>
    <t>Ene - Dic 2011</t>
  </si>
  <si>
    <t>Diciembre 2011</t>
  </si>
  <si>
    <t>Diciembre 2010</t>
  </si>
  <si>
    <t>Ene - dic 2011</t>
  </si>
  <si>
    <t>Enero - Diciembre 2011</t>
  </si>
  <si>
    <t>Enero - Diciembre 2010</t>
  </si>
  <si>
    <t>situación afecta principalmente las rutas hacia SJO, LIM, BUE y UIO.</t>
  </si>
  <si>
    <t>Avianca</t>
  </si>
  <si>
    <t>Aires</t>
  </si>
  <si>
    <t>Copa Airlines Colombia</t>
  </si>
  <si>
    <t>Satena</t>
  </si>
  <si>
    <t>Easy Fly</t>
  </si>
  <si>
    <t>Aer. Antioquia</t>
  </si>
  <si>
    <t>Searca</t>
  </si>
  <si>
    <t>Taxcaldas</t>
  </si>
  <si>
    <t>Sarpa</t>
  </si>
  <si>
    <t>Petroleum</t>
  </si>
  <si>
    <t>Sadelca</t>
  </si>
  <si>
    <t>Aeroexpreso del Pacifico</t>
  </si>
  <si>
    <t>Saer</t>
  </si>
  <si>
    <t>Alas de Colombia</t>
  </si>
  <si>
    <t>Alpes</t>
  </si>
  <si>
    <t>Arall</t>
  </si>
  <si>
    <t>Aviocesar</t>
  </si>
  <si>
    <t>Aca</t>
  </si>
  <si>
    <t>Aerupia</t>
  </si>
  <si>
    <t>Ara</t>
  </si>
  <si>
    <t>Selva</t>
  </si>
  <si>
    <t>Otras</t>
  </si>
  <si>
    <t>Aerosucre</t>
  </si>
  <si>
    <t>LAS</t>
  </si>
  <si>
    <t>CV Cargo</t>
  </si>
  <si>
    <t>Air Colombia</t>
  </si>
  <si>
    <t>Tampa</t>
  </si>
  <si>
    <t>American</t>
  </si>
  <si>
    <t>Iberia</t>
  </si>
  <si>
    <t>Aerogal</t>
  </si>
  <si>
    <t>Continental</t>
  </si>
  <si>
    <t>Spirit Airlines</t>
  </si>
  <si>
    <t>Lan Peru</t>
  </si>
  <si>
    <t>Taca</t>
  </si>
  <si>
    <t>Air France</t>
  </si>
  <si>
    <t>Lacsa</t>
  </si>
  <si>
    <t>Lan Chile</t>
  </si>
  <si>
    <t>Delta</t>
  </si>
  <si>
    <t>Copa</t>
  </si>
  <si>
    <t>Lufthansa</t>
  </si>
  <si>
    <t>Jetblue</t>
  </si>
  <si>
    <t>Aeromexico</t>
  </si>
  <si>
    <t>TAM</t>
  </si>
  <si>
    <t>Air Canada</t>
  </si>
  <si>
    <t>Conviasa</t>
  </si>
  <si>
    <t>Aerol. Argentinas</t>
  </si>
  <si>
    <t>Oceanair</t>
  </si>
  <si>
    <t>Tame</t>
  </si>
  <si>
    <t>Centurion</t>
  </si>
  <si>
    <t>Linea A. Carguera de Col</t>
  </si>
  <si>
    <t>Martinair</t>
  </si>
  <si>
    <t>Florida West</t>
  </si>
  <si>
    <t>Airborne Express. Inc</t>
  </si>
  <si>
    <t>Ups</t>
  </si>
  <si>
    <t>Sky Lease I.</t>
  </si>
  <si>
    <t>Vensecar C.A.</t>
  </si>
  <si>
    <t>Mas Air</t>
  </si>
  <si>
    <t>Fedex</t>
  </si>
  <si>
    <t>Cargolux</t>
  </si>
  <si>
    <t>Cielos del Peru</t>
  </si>
  <si>
    <t>Absa</t>
  </si>
  <si>
    <t>BOG-MDE-BOG</t>
  </si>
  <si>
    <t>BOG-CLO-BOG</t>
  </si>
  <si>
    <t>BOG-CTG-BOG</t>
  </si>
  <si>
    <t>BOG-BAQ-BOG</t>
  </si>
  <si>
    <t>BOG-BGA-BOG</t>
  </si>
  <si>
    <t>BOG-SMR-BOG</t>
  </si>
  <si>
    <t>BOG-PEI-BOG</t>
  </si>
  <si>
    <t>BOG-CUC-BOG</t>
  </si>
  <si>
    <t>BOG-ADZ-BOG</t>
  </si>
  <si>
    <t>BOG-MTR-BOG</t>
  </si>
  <si>
    <t>BOG-EYP-BOG</t>
  </si>
  <si>
    <t>BOG-AXM-BOG</t>
  </si>
  <si>
    <t>ADZ-MDE-ADZ</t>
  </si>
  <si>
    <t>BOG-VUP-BOG</t>
  </si>
  <si>
    <t>CLO-MDE-CLO</t>
  </si>
  <si>
    <t>CTG-MDE-CTG</t>
  </si>
  <si>
    <t>BOG-NVA-BOG</t>
  </si>
  <si>
    <t>BOG-EJA-BOG</t>
  </si>
  <si>
    <t>EOH-UIB-EOH</t>
  </si>
  <si>
    <t>ADZ-CLO-ADZ</t>
  </si>
  <si>
    <t>APO-EOH-APO</t>
  </si>
  <si>
    <t>BOG-PSO-BOG</t>
  </si>
  <si>
    <t>BOG-MZL-BOG</t>
  </si>
  <si>
    <t>BAQ-MDE-BAQ</t>
  </si>
  <si>
    <t>BOG-LET-BOG</t>
  </si>
  <si>
    <t>CLO-CTG-CLO</t>
  </si>
  <si>
    <t>BOG-EOH-BOG</t>
  </si>
  <si>
    <t>EOH-MTR-EOH</t>
  </si>
  <si>
    <t>CLO-BAQ-CLO</t>
  </si>
  <si>
    <t>MDE-SMR-MDE</t>
  </si>
  <si>
    <t>BOG-IBE-BOG</t>
  </si>
  <si>
    <t>CUC-BGA-CUC</t>
  </si>
  <si>
    <t>BOG-AUC-BOG</t>
  </si>
  <si>
    <t>BOG-PPN-BOG</t>
  </si>
  <si>
    <t>ADZ-PVA-ADZ</t>
  </si>
  <si>
    <t>BOG-UIB-BOG</t>
  </si>
  <si>
    <t>CTG-BGA-CTG</t>
  </si>
  <si>
    <t>BOG-RCH-BOG</t>
  </si>
  <si>
    <t>ADZ-CTG-ADZ</t>
  </si>
  <si>
    <t>EOH-PEI-EOH</t>
  </si>
  <si>
    <t>BOG-FLA-BOG</t>
  </si>
  <si>
    <t>CLO-SMR-CLO</t>
  </si>
  <si>
    <t>CLO-TCO-CLO</t>
  </si>
  <si>
    <t>ADZ-BGA-ADZ</t>
  </si>
  <si>
    <t>BOG-CZU-BOG</t>
  </si>
  <si>
    <t>ADZ-PEI-ADZ</t>
  </si>
  <si>
    <t>OTRAS</t>
  </si>
  <si>
    <t>BOG-VVC-BOG</t>
  </si>
  <si>
    <t>CAQ-EOH-CAQ</t>
  </si>
  <si>
    <t>CLO-PSO-CLO</t>
  </si>
  <si>
    <t>BOG-MIA-BOG</t>
  </si>
  <si>
    <t>BOG-FLL-BOG</t>
  </si>
  <si>
    <t>MDE-MIA-MDE</t>
  </si>
  <si>
    <t>BOG-IAH-BOG</t>
  </si>
  <si>
    <t>CLO-MIA-CLO</t>
  </si>
  <si>
    <t>BOG-JFK-BOG</t>
  </si>
  <si>
    <t>BOG-ORL-BOG</t>
  </si>
  <si>
    <t>BAQ-MIA-BAQ</t>
  </si>
  <si>
    <t>MDE-FLL-MDE</t>
  </si>
  <si>
    <t>BOG-YYZ-BOG</t>
  </si>
  <si>
    <t>BOG-ATL-BOG</t>
  </si>
  <si>
    <t>BOG-EWR-BOG</t>
  </si>
  <si>
    <t>MDE-JFK-MDE</t>
  </si>
  <si>
    <t>CTG-FLL-CTG</t>
  </si>
  <si>
    <t>AXM-FLL-AXM</t>
  </si>
  <si>
    <t>BOG-LAX-BOG</t>
  </si>
  <si>
    <t>BOG-LIM-BOG</t>
  </si>
  <si>
    <t>BOG-CCS-BOG</t>
  </si>
  <si>
    <t>BOG-UIO-BOG</t>
  </si>
  <si>
    <t>BOG-SCL-BOG</t>
  </si>
  <si>
    <t>BOG-GRU-BOG</t>
  </si>
  <si>
    <t>BOG-BUE-BOG</t>
  </si>
  <si>
    <t>BOG-SAO-BOG</t>
  </si>
  <si>
    <t>BOG-GYE-BOG</t>
  </si>
  <si>
    <t>MDE-UIO-MDE</t>
  </si>
  <si>
    <t>BOG-VLN-BOG</t>
  </si>
  <si>
    <t>MDE-CCS-MDE</t>
  </si>
  <si>
    <t>MDE-LIM-MDE</t>
  </si>
  <si>
    <t>BOG-RIO-BOG</t>
  </si>
  <si>
    <t>CLO-UIO-CLO</t>
  </si>
  <si>
    <t>CTG-CCS-CTG</t>
  </si>
  <si>
    <t>CLO-CCS-CLO</t>
  </si>
  <si>
    <t>BOG-MAD-BOG</t>
  </si>
  <si>
    <t>BOG-CDG-BOG</t>
  </si>
  <si>
    <t>BOG-FRA-BOG</t>
  </si>
  <si>
    <t>CLO-MAD-CLO</t>
  </si>
  <si>
    <t>MDE-MAD-MDE</t>
  </si>
  <si>
    <t>BOG-BCN-BOG</t>
  </si>
  <si>
    <t>PEI-MAD-PEI</t>
  </si>
  <si>
    <t>CLO-BCN-CLO</t>
  </si>
  <si>
    <t>BAQ-MAD-BAQ</t>
  </si>
  <si>
    <t>CTG-MAD-CTG</t>
  </si>
  <si>
    <t>BOG-PTY-BOG</t>
  </si>
  <si>
    <t>MDE-PTY-MDE</t>
  </si>
  <si>
    <t>BOG-MEX-BOG</t>
  </si>
  <si>
    <t>CLO-PTY-CLO</t>
  </si>
  <si>
    <t>BOG-SJO-BOG</t>
  </si>
  <si>
    <t>BAQ-PTY-BAQ</t>
  </si>
  <si>
    <t>CTG-PTY-CTG</t>
  </si>
  <si>
    <t>ADZ-PTY-ADZ</t>
  </si>
  <si>
    <t>BOG-SDQ-BOG</t>
  </si>
  <si>
    <t>BOG-PUJ-BOG</t>
  </si>
  <si>
    <t>BOG-AUA-BOG</t>
  </si>
  <si>
    <t>BOG-CUR-BOG</t>
  </si>
  <si>
    <t>BOG-HAV-BOG</t>
  </si>
  <si>
    <t>MDE-CUR-MDE</t>
  </si>
  <si>
    <t>CLO-AUA-CLO</t>
  </si>
  <si>
    <t>MDE-AUA-MDE</t>
  </si>
  <si>
    <t>ESTADOS UNIDOS</t>
  </si>
  <si>
    <t>CANADA</t>
  </si>
  <si>
    <t>PERU</t>
  </si>
  <si>
    <t>ECUADOR</t>
  </si>
  <si>
    <t>VENEZUELA</t>
  </si>
  <si>
    <t>BRASIL</t>
  </si>
  <si>
    <t>CHILE</t>
  </si>
  <si>
    <t>ARGENTINA</t>
  </si>
  <si>
    <t>BOLIVIA</t>
  </si>
  <si>
    <t>ESPAÑA</t>
  </si>
  <si>
    <t>FRANCIA</t>
  </si>
  <si>
    <t>ALEMANIA</t>
  </si>
  <si>
    <t>INGLATERRA</t>
  </si>
  <si>
    <t>PANAMA</t>
  </si>
  <si>
    <t>MEXICO</t>
  </si>
  <si>
    <t>COSTA RICA</t>
  </si>
  <si>
    <t>EL SALVADOR</t>
  </si>
  <si>
    <t>REPUBLICA DOMINICANA</t>
  </si>
  <si>
    <t>GUATEMALA</t>
  </si>
  <si>
    <t>ANTILLAS HOLANDESAS</t>
  </si>
  <si>
    <t>CUBA</t>
  </si>
  <si>
    <t>Taca International Airlines S.A</t>
  </si>
  <si>
    <t>Insel Air</t>
  </si>
  <si>
    <t>Cubana</t>
  </si>
  <si>
    <t>Tiara Air</t>
  </si>
  <si>
    <t>BOG-CPQ-BOG</t>
  </si>
  <si>
    <t>BOG-AMS-BOG</t>
  </si>
  <si>
    <t>BOG-LUX-BOG</t>
  </si>
  <si>
    <t>PUERTO RICO</t>
  </si>
  <si>
    <t>URUGUAY</t>
  </si>
  <si>
    <t>PARAGUAY</t>
  </si>
  <si>
    <t>HOLANDA</t>
  </si>
  <si>
    <t>LUXEMBURGO</t>
  </si>
  <si>
    <t>BARBADOS</t>
  </si>
  <si>
    <t>BOGOTA - ELDORADO</t>
  </si>
  <si>
    <t>RIONEGRO - JOSE M. CORDOVA</t>
  </si>
  <si>
    <t>CALI - ALFONSO BONILLA ARAGON</t>
  </si>
  <si>
    <t>CARTAGENA - RAFAEL NUQEZ</t>
  </si>
  <si>
    <t>BARRANQUILLA-E. CORTISSOZ</t>
  </si>
  <si>
    <t>BUCARAMANGA - PALONEGRO</t>
  </si>
  <si>
    <t>SAN ANDRES-GUSTAVO ROJAS PINILLA</t>
  </si>
  <si>
    <t>MEDELLIN - OLAYA HERRERA</t>
  </si>
  <si>
    <t>SANTA MARTA - SIMON BOLIVAR</t>
  </si>
  <si>
    <t>CUCUTA - CAMILO DAZA</t>
  </si>
  <si>
    <t>PEREIRA - MATECAÑAS</t>
  </si>
  <si>
    <t>MONTERIA - LOS GARZONES</t>
  </si>
  <si>
    <t>ARMENIA - EL EDEN</t>
  </si>
  <si>
    <t>QUIBDO - EL CARAÑO</t>
  </si>
  <si>
    <t>VALLEDUPAR-ALFONSO LOPEZ P.</t>
  </si>
  <si>
    <t>NEIVA - BENITO SALAS</t>
  </si>
  <si>
    <t>PASTO - ANTONIO NARIQO</t>
  </si>
  <si>
    <t>BARRANCABERMEJA-YARIGUIES</t>
  </si>
  <si>
    <t>MANIZALES - LA NUBIA</t>
  </si>
  <si>
    <t>ANTONIO ROLDAN BETANCOURT</t>
  </si>
  <si>
    <t>LETICIA-ALFREDO VASQUEZ COBO</t>
  </si>
  <si>
    <t>IBAGUE - PERALES</t>
  </si>
  <si>
    <t>VANGUARDIA</t>
  </si>
  <si>
    <t>ARAUCA - SANTIAGO PEREZ QUIROZ</t>
  </si>
  <si>
    <t>MORELIA</t>
  </si>
  <si>
    <t>POPAYAN - GMOLEON VALENCIA</t>
  </si>
  <si>
    <t>TUMACO - LA FLORIDA</t>
  </si>
  <si>
    <t>RIOHACHA-ALMIRANTE PADILLA</t>
  </si>
  <si>
    <t>PROVIDENCIA- EL EMBRUJO</t>
  </si>
  <si>
    <t>JORGE ISAACS (ANTES LA MINA)</t>
  </si>
  <si>
    <t>COROZAL - LAS BRUJAS</t>
  </si>
  <si>
    <t>GUSTAVO ARTUNDUAGA PAREDES</t>
  </si>
  <si>
    <t>PUERTO ASIS - 3 DE MAYO</t>
  </si>
  <si>
    <t>CARREÑO-GERMAN OLANO</t>
  </si>
  <si>
    <t>BAHIA SOLANO - JOSE C. MUTIS</t>
  </si>
  <si>
    <t>PUERTO INIRIDA - CESAR GAVIRIA TRUJ</t>
  </si>
  <si>
    <t>CAUCASIA- JUAN H. WHITE</t>
  </si>
  <si>
    <t>GUAPI - JUAN CASIANO</t>
  </si>
  <si>
    <t>NUQUI - REYES MURILLO</t>
  </si>
  <si>
    <t>PUERTO BOLIVAR - PORTETE</t>
  </si>
  <si>
    <t>SOLANO</t>
  </si>
  <si>
    <t>CUMARIBO</t>
  </si>
  <si>
    <t>LA MACARENA - META</t>
  </si>
  <si>
    <t>MIRAFLORES - GUAVIARE</t>
  </si>
  <si>
    <t>MIRAFLORES</t>
  </si>
  <si>
    <t>GUAINIA (BARRANCO MINAS)</t>
  </si>
  <si>
    <t>BARRANCO MINAS</t>
  </si>
  <si>
    <t>CARURU</t>
  </si>
  <si>
    <t>LA PRIMAVERA</t>
  </si>
  <si>
    <t>TARAIRA</t>
  </si>
  <si>
    <t>SANTA RITA - VICHADA</t>
  </si>
  <si>
    <t>CENTRO ADM. "MARANDUA"</t>
  </si>
  <si>
    <t>COVENAS</t>
  </si>
  <si>
    <t>COVEÑAS</t>
  </si>
  <si>
    <t>LA PEDRERA</t>
  </si>
  <si>
    <t>SAN MARTIN</t>
  </si>
  <si>
    <t>MATUPA</t>
  </si>
  <si>
    <t>GUERIMA</t>
  </si>
  <si>
    <t>CARTAGENA - RAFAEL NUÑEZ</t>
  </si>
  <si>
    <t xml:space="preserve">Desde el mes de noviembre las aerolíneas TACA - PERU y LACSA realizaron modificaciones a sus sistemas de información y por lo tanto solo reportaron información en las rutas autorizadas por la autoridad aeronáutica, sin incluir otros destinos. Esta </t>
  </si>
  <si>
    <t>Este boletín no incluye la información de algunos aerotaxis que históricamente movilizan 850 pasajeros mensuales en promedio.</t>
  </si>
</sst>
</file>

<file path=xl/styles.xml><?xml version="1.0" encoding="utf-8"?>
<styleSheet xmlns="http://schemas.openxmlformats.org/spreadsheetml/2006/main">
  <numFmts count="14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.000_);\(#,##0.000\)"/>
    <numFmt numFmtId="165" formatCode="0.0%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</numFmts>
  <fonts count="1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Courier"/>
      <family val="3"/>
    </font>
    <font>
      <sz val="10"/>
      <name val="Century Gothic"/>
      <family val="2"/>
    </font>
    <font>
      <sz val="9"/>
      <name val="Century Gothic"/>
      <family val="2"/>
    </font>
    <font>
      <b/>
      <sz val="10"/>
      <name val="Century Gothic"/>
      <family val="2"/>
    </font>
    <font>
      <sz val="11"/>
      <name val="Century Gothic"/>
      <family val="2"/>
    </font>
    <font>
      <sz val="11"/>
      <name val="Arial Narrow"/>
      <family val="2"/>
    </font>
    <font>
      <b/>
      <sz val="11"/>
      <name val="Arial"/>
      <family val="2"/>
    </font>
    <font>
      <b/>
      <sz val="11"/>
      <name val="Arial Narrow"/>
      <family val="2"/>
    </font>
    <font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Century Gothic"/>
      <family val="2"/>
    </font>
    <font>
      <b/>
      <sz val="12"/>
      <name val="Century Gothic"/>
      <family val="2"/>
    </font>
    <font>
      <sz val="12"/>
      <name val="Century Gothic"/>
      <family val="2"/>
    </font>
    <font>
      <sz val="12"/>
      <name val="Courier"/>
      <family val="3"/>
    </font>
    <font>
      <b/>
      <sz val="12"/>
      <name val="Courier"/>
      <family val="3"/>
    </font>
    <font>
      <sz val="13"/>
      <name val="Arial"/>
      <family val="2"/>
    </font>
    <font>
      <b/>
      <sz val="14"/>
      <name val="Century Gothic"/>
      <family val="2"/>
    </font>
    <font>
      <b/>
      <sz val="13"/>
      <name val="Century Gothic"/>
      <family val="2"/>
    </font>
    <font>
      <b/>
      <sz val="9"/>
      <name val="Century Gothic"/>
      <family val="2"/>
    </font>
    <font>
      <b/>
      <sz val="16"/>
      <name val="Century Gothic"/>
      <family val="2"/>
    </font>
    <font>
      <u val="single"/>
      <sz val="10"/>
      <color indexed="12"/>
      <name val="Courier"/>
      <family val="3"/>
    </font>
    <font>
      <b/>
      <u val="single"/>
      <sz val="16"/>
      <name val="Arial"/>
      <family val="2"/>
    </font>
    <font>
      <sz val="10"/>
      <name val="MS Sans Serif"/>
      <family val="2"/>
    </font>
    <font>
      <b/>
      <sz val="10"/>
      <color indexed="12"/>
      <name val="Century Gothic"/>
      <family val="2"/>
    </font>
    <font>
      <b/>
      <sz val="11"/>
      <color indexed="12"/>
      <name val="Century Gothic"/>
      <family val="2"/>
    </font>
    <font>
      <b/>
      <u val="single"/>
      <sz val="14"/>
      <color indexed="12"/>
      <name val="Arial"/>
      <family val="2"/>
    </font>
    <font>
      <b/>
      <sz val="12"/>
      <color indexed="12"/>
      <name val="Century Gothic"/>
      <family val="2"/>
    </font>
    <font>
      <b/>
      <sz val="13"/>
      <color indexed="12"/>
      <name val="Century Gothic"/>
      <family val="2"/>
    </font>
    <font>
      <sz val="14"/>
      <name val="Century Gothic"/>
      <family val="2"/>
    </font>
    <font>
      <sz val="14"/>
      <name val="MS Sans Serif"/>
      <family val="2"/>
    </font>
    <font>
      <sz val="13"/>
      <name val="Century Gothic"/>
      <family val="2"/>
    </font>
    <font>
      <u val="single"/>
      <sz val="10"/>
      <color indexed="12"/>
      <name val="MS Sans Serif"/>
      <family val="2"/>
    </font>
    <font>
      <b/>
      <u val="single"/>
      <sz val="14"/>
      <color indexed="48"/>
      <name val="Arial"/>
      <family val="2"/>
    </font>
    <font>
      <b/>
      <sz val="14"/>
      <color indexed="12"/>
      <name val="Century Gothic"/>
      <family val="2"/>
    </font>
    <font>
      <b/>
      <sz val="15"/>
      <name val="Century Gothic"/>
      <family val="2"/>
    </font>
    <font>
      <b/>
      <u val="single"/>
      <sz val="15"/>
      <color indexed="12"/>
      <name val="Arial"/>
      <family val="2"/>
    </font>
    <font>
      <b/>
      <sz val="18"/>
      <color indexed="18"/>
      <name val="Arial"/>
      <family val="2"/>
    </font>
    <font>
      <sz val="10"/>
      <color indexed="18"/>
      <name val="Arial"/>
      <family val="2"/>
    </font>
    <font>
      <b/>
      <sz val="19"/>
      <name val="Arial"/>
      <family val="2"/>
    </font>
    <font>
      <b/>
      <sz val="16"/>
      <color indexed="18"/>
      <name val="Arial"/>
      <family val="2"/>
    </font>
    <font>
      <b/>
      <sz val="13"/>
      <color indexed="18"/>
      <name val="Arial"/>
      <family val="2"/>
    </font>
    <font>
      <u val="single"/>
      <sz val="12"/>
      <color indexed="18"/>
      <name val="Arial"/>
      <family val="2"/>
    </font>
    <font>
      <b/>
      <sz val="12"/>
      <color indexed="18"/>
      <name val="Arial"/>
      <family val="2"/>
    </font>
    <font>
      <u val="single"/>
      <sz val="10"/>
      <color indexed="12"/>
      <name val="Arial"/>
      <family val="2"/>
    </font>
    <font>
      <b/>
      <sz val="12"/>
      <color indexed="56"/>
      <name val="Century Gothic"/>
      <family val="2"/>
    </font>
    <font>
      <b/>
      <u val="single"/>
      <sz val="16"/>
      <color indexed="48"/>
      <name val="Arial"/>
      <family val="2"/>
    </font>
    <font>
      <sz val="10"/>
      <color indexed="12"/>
      <name val="Century Gothic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30"/>
      <name val="Century Gothic"/>
      <family val="2"/>
    </font>
    <font>
      <b/>
      <sz val="12"/>
      <color indexed="30"/>
      <name val="Century Gothic"/>
      <family val="2"/>
    </font>
    <font>
      <b/>
      <sz val="18"/>
      <color indexed="62"/>
      <name val="Arial"/>
      <family val="2"/>
    </font>
    <font>
      <sz val="10"/>
      <color indexed="62"/>
      <name val="Arial"/>
      <family val="2"/>
    </font>
    <font>
      <b/>
      <sz val="22"/>
      <color indexed="62"/>
      <name val="Arial"/>
      <family val="2"/>
    </font>
    <font>
      <b/>
      <sz val="16"/>
      <color indexed="62"/>
      <name val="Arial"/>
      <family val="2"/>
    </font>
    <font>
      <b/>
      <sz val="14"/>
      <color indexed="62"/>
      <name val="Arial"/>
      <family val="2"/>
    </font>
    <font>
      <sz val="10"/>
      <color indexed="56"/>
      <name val="Arial"/>
      <family val="2"/>
    </font>
    <font>
      <b/>
      <sz val="24"/>
      <color indexed="21"/>
      <name val="Arial"/>
      <family val="2"/>
    </font>
    <font>
      <b/>
      <sz val="19"/>
      <color indexed="56"/>
      <name val="Arial"/>
      <family val="2"/>
    </font>
    <font>
      <b/>
      <sz val="20"/>
      <color indexed="21"/>
      <name val="Arial"/>
      <family val="2"/>
    </font>
    <font>
      <b/>
      <sz val="18"/>
      <color indexed="56"/>
      <name val="Arial"/>
      <family val="2"/>
    </font>
    <font>
      <sz val="10"/>
      <color indexed="56"/>
      <name val="Century Gothic"/>
      <family val="2"/>
    </font>
    <font>
      <sz val="13"/>
      <color indexed="56"/>
      <name val="Century Gothic"/>
      <family val="2"/>
    </font>
    <font>
      <b/>
      <u val="single"/>
      <sz val="18"/>
      <color indexed="16"/>
      <name val="Century Gothic"/>
      <family val="2"/>
    </font>
    <font>
      <sz val="10"/>
      <color indexed="30"/>
      <name val="Century Gothic"/>
      <family val="2"/>
    </font>
    <font>
      <sz val="12"/>
      <color indexed="56"/>
      <name val="Century Gothic"/>
      <family val="2"/>
    </font>
    <font>
      <b/>
      <u val="single"/>
      <sz val="22"/>
      <color indexed="56"/>
      <name val="Century Gothic"/>
      <family val="2"/>
    </font>
    <font>
      <sz val="10"/>
      <color indexed="9"/>
      <name val="Arial"/>
      <family val="2"/>
    </font>
    <font>
      <b/>
      <sz val="11"/>
      <color indexed="9"/>
      <name val="Arial"/>
      <family val="2"/>
    </font>
    <font>
      <b/>
      <sz val="12"/>
      <color indexed="9"/>
      <name val="Arial"/>
      <family val="2"/>
    </font>
    <font>
      <sz val="11"/>
      <color indexed="9"/>
      <name val="Arial"/>
      <family val="2"/>
    </font>
    <font>
      <u val="single"/>
      <sz val="10"/>
      <color indexed="9"/>
      <name val="Arial"/>
      <family val="2"/>
    </font>
    <font>
      <sz val="12"/>
      <color indexed="30"/>
      <name val="Century Gothic"/>
      <family val="2"/>
    </font>
    <font>
      <sz val="11"/>
      <color indexed="56"/>
      <name val="Century Gothic"/>
      <family val="2"/>
    </font>
    <font>
      <sz val="10"/>
      <color indexed="49"/>
      <name val="Century Gothic"/>
      <family val="2"/>
    </font>
    <font>
      <sz val="10"/>
      <color indexed="36"/>
      <name val="Century Gothic"/>
      <family val="2"/>
    </font>
    <font>
      <b/>
      <sz val="18"/>
      <color indexed="49"/>
      <name val="Arial"/>
      <family val="2"/>
    </font>
    <font>
      <b/>
      <u val="single"/>
      <sz val="20"/>
      <color indexed="56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0033CC"/>
      <name val="Century Gothic"/>
      <family val="2"/>
    </font>
    <font>
      <b/>
      <sz val="12"/>
      <color rgb="FF0033CC"/>
      <name val="Century Gothic"/>
      <family val="2"/>
    </font>
    <font>
      <b/>
      <sz val="18"/>
      <color theme="4" tint="-0.24997000396251678"/>
      <name val="Arial"/>
      <family val="2"/>
    </font>
    <font>
      <sz val="10"/>
      <color theme="4" tint="-0.24997000396251678"/>
      <name val="Arial"/>
      <family val="2"/>
    </font>
    <font>
      <b/>
      <sz val="22"/>
      <color theme="4" tint="-0.24997000396251678"/>
      <name val="Arial"/>
      <family val="2"/>
    </font>
    <font>
      <b/>
      <sz val="16"/>
      <color theme="4" tint="-0.24997000396251678"/>
      <name val="Arial"/>
      <family val="2"/>
    </font>
    <font>
      <b/>
      <sz val="14"/>
      <color theme="4" tint="-0.24997000396251678"/>
      <name val="Arial"/>
      <family val="2"/>
    </font>
    <font>
      <sz val="10"/>
      <color rgb="FF002060"/>
      <name val="Arial"/>
      <family val="2"/>
    </font>
    <font>
      <b/>
      <sz val="24"/>
      <color theme="8" tint="-0.4999699890613556"/>
      <name val="Arial"/>
      <family val="2"/>
    </font>
    <font>
      <b/>
      <sz val="19"/>
      <color rgb="FF002060"/>
      <name val="Arial"/>
      <family val="2"/>
    </font>
    <font>
      <b/>
      <sz val="20"/>
      <color theme="8" tint="-0.4999699890613556"/>
      <name val="Arial"/>
      <family val="2"/>
    </font>
    <font>
      <b/>
      <sz val="18"/>
      <color rgb="FF002060"/>
      <name val="Arial"/>
      <family val="2"/>
    </font>
    <font>
      <sz val="10"/>
      <color rgb="FF002060"/>
      <name val="Century Gothic"/>
      <family val="2"/>
    </font>
    <font>
      <b/>
      <sz val="12"/>
      <color rgb="FF002060"/>
      <name val="Century Gothic"/>
      <family val="2"/>
    </font>
    <font>
      <sz val="13"/>
      <color rgb="FF002060"/>
      <name val="Century Gothic"/>
      <family val="2"/>
    </font>
    <font>
      <b/>
      <u val="single"/>
      <sz val="18"/>
      <color theme="5" tint="-0.4999699890613556"/>
      <name val="Century Gothic"/>
      <family val="2"/>
    </font>
    <font>
      <sz val="10"/>
      <color rgb="FF0033CC"/>
      <name val="Century Gothic"/>
      <family val="2"/>
    </font>
    <font>
      <sz val="12"/>
      <color rgb="FF002060"/>
      <name val="Century Gothic"/>
      <family val="2"/>
    </font>
    <font>
      <b/>
      <u val="single"/>
      <sz val="22"/>
      <color theme="3" tint="-0.4999699890613556"/>
      <name val="Century Gothic"/>
      <family val="2"/>
    </font>
    <font>
      <sz val="10"/>
      <color theme="0"/>
      <name val="Arial"/>
      <family val="2"/>
    </font>
    <font>
      <b/>
      <sz val="11"/>
      <color theme="0"/>
      <name val="Arial"/>
      <family val="2"/>
    </font>
    <font>
      <b/>
      <sz val="12"/>
      <color theme="0"/>
      <name val="Arial"/>
      <family val="2"/>
    </font>
    <font>
      <sz val="11"/>
      <color theme="0"/>
      <name val="Arial"/>
      <family val="2"/>
    </font>
    <font>
      <u val="single"/>
      <sz val="10"/>
      <color theme="0"/>
      <name val="Arial"/>
      <family val="2"/>
    </font>
    <font>
      <sz val="12"/>
      <color rgb="FF0033CC"/>
      <name val="Century Gothic"/>
      <family val="2"/>
    </font>
    <font>
      <b/>
      <sz val="11"/>
      <color theme="3" tint="-0.4999699890613556"/>
      <name val="Calibri"/>
      <family val="2"/>
    </font>
    <font>
      <sz val="11"/>
      <color theme="3"/>
      <name val="Century Gothic"/>
      <family val="2"/>
    </font>
    <font>
      <sz val="10"/>
      <color theme="3"/>
      <name val="Century Gothic"/>
      <family val="2"/>
    </font>
    <font>
      <sz val="10"/>
      <color theme="8" tint="-0.24997000396251678"/>
      <name val="Century Gothic"/>
      <family val="2"/>
    </font>
    <font>
      <sz val="10"/>
      <color theme="7" tint="-0.24997000396251678"/>
      <name val="Century Gothic"/>
      <family val="2"/>
    </font>
    <font>
      <b/>
      <sz val="18"/>
      <color theme="8" tint="0.39998000860214233"/>
      <name val="Arial"/>
      <family val="2"/>
    </font>
    <font>
      <b/>
      <u val="single"/>
      <sz val="20"/>
      <color rgb="FF00206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indexed="44"/>
        <bgColor indexed="64"/>
      </patternFill>
    </fill>
  </fills>
  <borders count="2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 style="thick"/>
      <right style="thick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ck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ck"/>
      <right>
        <color indexed="63"/>
      </right>
      <top>
        <color indexed="63"/>
      </top>
      <bottom style="medium"/>
    </border>
    <border>
      <left style="thick"/>
      <right style="thick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ck"/>
      <right>
        <color indexed="63"/>
      </right>
      <top style="medium"/>
      <bottom>
        <color indexed="63"/>
      </bottom>
    </border>
    <border>
      <left style="thick"/>
      <right style="thin"/>
      <top>
        <color indexed="63"/>
      </top>
      <bottom style="medium"/>
    </border>
    <border>
      <left style="thick"/>
      <right style="thick"/>
      <top style="thick"/>
      <bottom>
        <color indexed="63"/>
      </bottom>
    </border>
    <border>
      <left>
        <color indexed="63"/>
      </left>
      <right>
        <color indexed="63"/>
      </right>
      <top style="medium"/>
      <bottom style="thick"/>
    </border>
    <border>
      <left style="thin"/>
      <right style="thin"/>
      <top style="medium"/>
      <bottom style="thick"/>
    </border>
    <border>
      <left style="thick"/>
      <right style="thin"/>
      <top style="medium"/>
      <bottom style="thick"/>
    </border>
    <border>
      <left>
        <color indexed="63"/>
      </left>
      <right style="thick"/>
      <top style="medium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double"/>
    </border>
    <border>
      <left style="thin"/>
      <right style="thin"/>
      <top style="medium"/>
      <bottom style="double"/>
    </border>
    <border>
      <left style="medium"/>
      <right>
        <color indexed="63"/>
      </right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medium"/>
      <right style="thin"/>
      <top style="medium"/>
      <bottom style="double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ck"/>
      <top style="thin"/>
      <bottom style="thick"/>
    </border>
    <border>
      <left style="double"/>
      <right style="medium"/>
      <top style="thin"/>
      <bottom style="thick"/>
    </border>
    <border>
      <left style="thin"/>
      <right>
        <color indexed="63"/>
      </right>
      <top style="thin"/>
      <bottom style="thick"/>
    </border>
    <border>
      <left style="double"/>
      <right style="thin"/>
      <top style="thin"/>
      <bottom style="thick"/>
    </border>
    <border>
      <left>
        <color indexed="63"/>
      </left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medium"/>
      <right style="thin"/>
      <top style="thin"/>
      <bottom style="thick"/>
    </border>
    <border>
      <left style="thick"/>
      <right style="medium"/>
      <top style="thin"/>
      <bottom style="thick"/>
    </border>
    <border>
      <left style="medium"/>
      <right style="thick"/>
      <top style="thin"/>
      <bottom style="thin"/>
    </border>
    <border>
      <left style="double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medium"/>
      <right style="thin"/>
      <top style="thin"/>
      <bottom style="thin"/>
    </border>
    <border>
      <left style="thick"/>
      <right style="medium"/>
      <top style="thin"/>
      <bottom style="thin"/>
    </border>
    <border>
      <left style="medium"/>
      <right style="thick"/>
      <top>
        <color indexed="63"/>
      </top>
      <bottom style="thin"/>
    </border>
    <border>
      <left style="double"/>
      <right style="medium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 style="medium"/>
      <top>
        <color indexed="63"/>
      </top>
      <bottom style="thin"/>
    </border>
    <border>
      <left style="medium"/>
      <right style="thick"/>
      <top style="thick"/>
      <bottom style="double"/>
    </border>
    <border>
      <left style="double"/>
      <right style="medium"/>
      <top style="thick"/>
      <bottom style="double"/>
    </border>
    <border>
      <left>
        <color indexed="63"/>
      </left>
      <right>
        <color indexed="63"/>
      </right>
      <top style="thick"/>
      <bottom style="double"/>
    </border>
    <border>
      <left style="double"/>
      <right style="thin"/>
      <top style="thick"/>
      <bottom style="double"/>
    </border>
    <border>
      <left>
        <color indexed="63"/>
      </left>
      <right style="thin"/>
      <top style="thick"/>
      <bottom style="double"/>
    </border>
    <border>
      <left>
        <color indexed="63"/>
      </left>
      <right style="thick"/>
      <top style="thick"/>
      <bottom style="double"/>
    </border>
    <border>
      <left style="thick"/>
      <right style="thin"/>
      <top style="thick"/>
      <bottom style="double"/>
    </border>
    <border>
      <left style="medium"/>
      <right style="thin"/>
      <top style="thick"/>
      <bottom style="double"/>
    </border>
    <border>
      <left style="thick"/>
      <right style="medium"/>
      <top style="thick"/>
      <bottom style="double"/>
    </border>
    <border>
      <left style="thin"/>
      <right style="thick"/>
      <top>
        <color indexed="63"/>
      </top>
      <bottom style="thick"/>
    </border>
    <border>
      <left style="medium"/>
      <right style="thin"/>
      <top>
        <color indexed="63"/>
      </top>
      <bottom style="thick"/>
    </border>
    <border>
      <left style="thin"/>
      <right style="medium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ck"/>
      <right style="medium"/>
      <top>
        <color indexed="63"/>
      </top>
      <bottom style="thick"/>
    </border>
    <border>
      <left style="thin"/>
      <right style="thick"/>
      <top>
        <color indexed="63"/>
      </top>
      <bottom style="thin"/>
    </border>
    <border>
      <left style="thin"/>
      <right style="thick"/>
      <top style="medium"/>
      <bottom style="thick">
        <color theme="5" tint="-0.4999699890613556"/>
      </bottom>
    </border>
    <border>
      <left style="thin"/>
      <right style="thin"/>
      <top style="medium"/>
      <bottom style="thick">
        <color theme="5" tint="-0.4999699890613556"/>
      </bottom>
    </border>
    <border>
      <left style="thin"/>
      <right style="medium"/>
      <top style="medium"/>
      <bottom style="thick">
        <color theme="5" tint="-0.4999699890613556"/>
      </bottom>
    </border>
    <border>
      <left style="medium"/>
      <right style="thin"/>
      <top style="medium"/>
      <bottom style="thick">
        <color theme="5" tint="-0.4999699890613556"/>
      </bottom>
    </border>
    <border>
      <left style="thin"/>
      <right>
        <color indexed="63"/>
      </right>
      <top style="medium"/>
      <bottom style="thick">
        <color theme="5" tint="-0.4999699890613556"/>
      </bottom>
    </border>
    <border>
      <left>
        <color indexed="63"/>
      </left>
      <right style="thin"/>
      <top style="medium"/>
      <bottom style="thick">
        <color theme="5" tint="-0.4999699890613556"/>
      </bottom>
    </border>
    <border>
      <left style="thick"/>
      <right style="medium"/>
      <top style="medium"/>
      <bottom style="thick">
        <color theme="5" tint="-0.4999699890613556"/>
      </bottom>
    </border>
    <border>
      <left style="thin"/>
      <right style="thick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ck"/>
      <top style="medium"/>
      <bottom style="thick">
        <color theme="4" tint="-0.4999699890613556"/>
      </bottom>
    </border>
    <border>
      <left style="thin"/>
      <right style="thin"/>
      <top style="medium"/>
      <bottom style="thick">
        <color theme="4" tint="-0.4999699890613556"/>
      </bottom>
    </border>
    <border>
      <left style="thin"/>
      <right style="medium"/>
      <top style="medium"/>
      <bottom style="thick">
        <color theme="4" tint="-0.4999699890613556"/>
      </bottom>
    </border>
    <border>
      <left style="medium"/>
      <right style="thin"/>
      <top style="medium"/>
      <bottom style="thick">
        <color theme="4" tint="-0.4999699890613556"/>
      </bottom>
    </border>
    <border>
      <left>
        <color indexed="63"/>
      </left>
      <right style="thin"/>
      <top style="medium"/>
      <bottom style="thick">
        <color theme="4" tint="-0.4999699890613556"/>
      </bottom>
    </border>
    <border>
      <left style="thick"/>
      <right style="medium"/>
      <top style="medium"/>
      <bottom style="thick">
        <color theme="4" tint="-0.4999699890613556"/>
      </bottom>
    </border>
    <border>
      <left style="thin"/>
      <right style="thick"/>
      <top style="medium"/>
      <bottom style="thick"/>
    </border>
    <border>
      <left style="double"/>
      <right style="thin"/>
      <top style="medium"/>
      <bottom style="thick"/>
    </border>
    <border>
      <left style="thin"/>
      <right>
        <color indexed="63"/>
      </right>
      <top style="medium"/>
      <bottom style="thick"/>
    </border>
    <border>
      <left style="medium"/>
      <right style="thin"/>
      <top style="medium"/>
      <bottom style="thick"/>
    </border>
    <border>
      <left style="thin"/>
      <right style="medium"/>
      <top style="medium"/>
      <bottom style="thick"/>
    </border>
    <border>
      <left style="thick"/>
      <right style="medium"/>
      <top style="medium"/>
      <bottom style="thick"/>
    </border>
    <border>
      <left style="thin"/>
      <right style="thick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ck"/>
      <top style="medium"/>
      <bottom style="thin"/>
    </border>
    <border>
      <left style="double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ck"/>
      <right style="medium"/>
      <top style="medium"/>
      <bottom style="thin"/>
    </border>
    <border>
      <left style="thin"/>
      <right style="thick"/>
      <top style="thin"/>
      <bottom style="medium"/>
    </border>
    <border>
      <left style="double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 style="medium"/>
      <top style="thin"/>
      <bottom style="medium"/>
    </border>
    <border>
      <left style="thin"/>
      <right style="thick"/>
      <top>
        <color indexed="63"/>
      </top>
      <bottom>
        <color indexed="63"/>
      </bottom>
    </border>
    <border>
      <left style="double"/>
      <right style="thin"/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 style="medium"/>
      <right style="thin"/>
      <top style="thick"/>
      <bottom style="medium"/>
    </border>
    <border>
      <left style="thin"/>
      <right style="medium"/>
      <top style="thick"/>
      <bottom style="medium"/>
    </border>
    <border>
      <left style="thin"/>
      <right style="thick"/>
      <top style="thick"/>
      <bottom style="medium"/>
    </border>
    <border>
      <left style="thick"/>
      <right style="medium"/>
      <top style="thick"/>
      <bottom style="medium"/>
    </border>
    <border>
      <left>
        <color indexed="63"/>
      </left>
      <right style="thin"/>
      <top style="medium"/>
      <bottom style="thick"/>
    </border>
    <border>
      <left style="thin"/>
      <right style="double"/>
      <top style="medium"/>
      <bottom style="thick"/>
    </border>
    <border>
      <left style="thin"/>
      <right style="double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double"/>
      <top style="medium"/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double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n"/>
      <right style="double"/>
      <top style="thin"/>
      <bottom style="thick"/>
    </border>
    <border>
      <left style="thin"/>
      <right style="thick"/>
      <top style="thick"/>
      <bottom style="double"/>
    </border>
    <border>
      <left style="thin"/>
      <right style="medium"/>
      <top style="thick"/>
      <bottom style="double"/>
    </border>
    <border>
      <left style="thick"/>
      <right>
        <color indexed="63"/>
      </right>
      <top>
        <color indexed="63"/>
      </top>
      <bottom style="thin"/>
    </border>
    <border>
      <left style="thick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ck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ck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ck"/>
    </border>
    <border>
      <left style="thick"/>
      <right style="thin"/>
      <top style="thick"/>
      <bottom style="thick"/>
    </border>
    <border>
      <left style="thin"/>
      <right style="thick"/>
      <top style="thick"/>
      <bottom style="thick"/>
    </border>
    <border>
      <left style="thin"/>
      <right style="thick"/>
      <top style="thin"/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 style="medium"/>
      <bottom style="thin"/>
    </border>
    <border>
      <left style="thick"/>
      <right style="thin"/>
      <top>
        <color indexed="63"/>
      </top>
      <bottom style="thin"/>
    </border>
    <border>
      <left style="double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ck"/>
      <top style="medium"/>
      <bottom>
        <color indexed="63"/>
      </bottom>
    </border>
    <border>
      <left style="thin"/>
      <right style="thick"/>
      <top>
        <color indexed="63"/>
      </top>
      <bottom style="medium"/>
    </border>
    <border>
      <left style="double"/>
      <right style="medium"/>
      <top>
        <color indexed="63"/>
      </top>
      <bottom style="thick"/>
    </border>
    <border>
      <left>
        <color indexed="63"/>
      </left>
      <right style="thick"/>
      <top style="thin"/>
      <bottom>
        <color indexed="63"/>
      </bottom>
    </border>
    <border>
      <left style="thick">
        <color indexed="13"/>
      </left>
      <right>
        <color indexed="63"/>
      </right>
      <top style="thick">
        <color indexed="13"/>
      </top>
      <bottom style="thick">
        <color indexed="13"/>
      </bottom>
    </border>
    <border>
      <left>
        <color indexed="63"/>
      </left>
      <right style="thick">
        <color indexed="13"/>
      </right>
      <top style="thick">
        <color indexed="13"/>
      </top>
      <bottom style="thick">
        <color indexed="1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double"/>
      <right style="medium"/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ck"/>
      <right style="medium"/>
      <top style="thick"/>
      <bottom style="thin"/>
    </border>
    <border>
      <left style="thick"/>
      <right style="medium"/>
      <top style="thin"/>
      <bottom>
        <color indexed="63"/>
      </bottom>
    </border>
    <border>
      <left style="medium"/>
      <right style="thick"/>
      <top style="medium"/>
      <bottom style="thin"/>
    </border>
    <border>
      <left style="medium"/>
      <right style="thick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thin"/>
    </border>
    <border>
      <left style="thin"/>
      <right style="thin"/>
      <top style="thick"/>
      <bottom style="medium"/>
    </border>
    <border>
      <left style="thin"/>
      <right>
        <color indexed="63"/>
      </right>
      <top style="thick"/>
      <bottom style="medium"/>
    </border>
    <border>
      <left>
        <color indexed="63"/>
      </left>
      <right style="thin"/>
      <top style="thick"/>
      <bottom style="medium"/>
    </border>
    <border>
      <left style="thick"/>
      <right style="medium"/>
      <top style="medium"/>
      <bottom>
        <color indexed="63"/>
      </bottom>
    </border>
    <border>
      <left style="thick"/>
      <right style="medium"/>
      <top>
        <color indexed="63"/>
      </top>
      <bottom style="medium"/>
    </border>
    <border>
      <left>
        <color indexed="63"/>
      </left>
      <right style="thick"/>
      <top style="medium"/>
      <bottom style="medium"/>
    </border>
    <border>
      <left style="double"/>
      <right>
        <color indexed="63"/>
      </right>
      <top style="thin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ck"/>
    </border>
    <border>
      <left style="thin"/>
      <right style="medium"/>
      <top style="thin"/>
      <bottom style="thick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medium"/>
      <right style="thin"/>
      <top style="medium"/>
      <bottom>
        <color indexed="63"/>
      </bottom>
    </border>
    <border>
      <left style="double"/>
      <right style="thin"/>
      <top style="medium"/>
      <bottom>
        <color indexed="63"/>
      </bottom>
    </border>
    <border>
      <left style="thick"/>
      <right style="thin"/>
      <top style="thick"/>
      <bottom style="medium"/>
    </border>
    <border>
      <left style="thick"/>
      <right style="medium"/>
      <top style="thick"/>
      <bottom>
        <color indexed="63"/>
      </bottom>
    </border>
    <border>
      <left style="medium"/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ck"/>
      <right>
        <color indexed="63"/>
      </right>
      <top style="thick"/>
      <bottom style="medium"/>
    </border>
    <border>
      <left style="medium"/>
      <right style="thick"/>
      <top style="medium"/>
      <bottom>
        <color indexed="63"/>
      </bottom>
    </border>
    <border>
      <left style="medium"/>
      <right style="thick"/>
      <top>
        <color indexed="63"/>
      </top>
      <bottom style="thick"/>
    </border>
    <border>
      <left style="thick"/>
      <right>
        <color indexed="63"/>
      </right>
      <top style="medium"/>
      <bottom style="thin"/>
    </border>
    <border>
      <left style="thick"/>
      <right>
        <color indexed="63"/>
      </right>
      <top style="medium"/>
      <bottom style="medium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97" fillId="14" borderId="0" applyNumberFormat="0" applyBorder="0" applyAlignment="0" applyProtection="0"/>
    <xf numFmtId="0" fontId="97" fillId="15" borderId="0" applyNumberFormat="0" applyBorder="0" applyAlignment="0" applyProtection="0"/>
    <xf numFmtId="0" fontId="97" fillId="16" borderId="0" applyNumberFormat="0" applyBorder="0" applyAlignment="0" applyProtection="0"/>
    <xf numFmtId="0" fontId="97" fillId="17" borderId="0" applyNumberFormat="0" applyBorder="0" applyAlignment="0" applyProtection="0"/>
    <xf numFmtId="0" fontId="97" fillId="18" borderId="0" applyNumberFormat="0" applyBorder="0" applyAlignment="0" applyProtection="0"/>
    <xf numFmtId="0" fontId="97" fillId="19" borderId="0" applyNumberFormat="0" applyBorder="0" applyAlignment="0" applyProtection="0"/>
    <xf numFmtId="0" fontId="98" fillId="20" borderId="0" applyNumberFormat="0" applyBorder="0" applyAlignment="0" applyProtection="0"/>
    <xf numFmtId="0" fontId="99" fillId="21" borderId="1" applyNumberFormat="0" applyAlignment="0" applyProtection="0"/>
    <xf numFmtId="0" fontId="100" fillId="22" borderId="2" applyNumberFormat="0" applyAlignment="0" applyProtection="0"/>
    <xf numFmtId="0" fontId="101" fillId="0" borderId="3" applyNumberFormat="0" applyFill="0" applyAlignment="0" applyProtection="0"/>
    <xf numFmtId="0" fontId="102" fillId="0" borderId="0" applyNumberFormat="0" applyFill="0" applyBorder="0" applyAlignment="0" applyProtection="0"/>
    <xf numFmtId="0" fontId="97" fillId="23" borderId="0" applyNumberFormat="0" applyBorder="0" applyAlignment="0" applyProtection="0"/>
    <xf numFmtId="0" fontId="97" fillId="24" borderId="0" applyNumberFormat="0" applyBorder="0" applyAlignment="0" applyProtection="0"/>
    <xf numFmtId="0" fontId="97" fillId="25" borderId="0" applyNumberFormat="0" applyBorder="0" applyAlignment="0" applyProtection="0"/>
    <xf numFmtId="0" fontId="97" fillId="26" borderId="0" applyNumberFormat="0" applyBorder="0" applyAlignment="0" applyProtection="0"/>
    <xf numFmtId="0" fontId="97" fillId="27" borderId="0" applyNumberFormat="0" applyBorder="0" applyAlignment="0" applyProtection="0"/>
    <xf numFmtId="0" fontId="97" fillId="28" borderId="0" applyNumberFormat="0" applyBorder="0" applyAlignment="0" applyProtection="0"/>
    <xf numFmtId="0" fontId="103" fillId="29" borderId="1" applyNumberFormat="0" applyAlignment="0" applyProtection="0"/>
    <xf numFmtId="0" fontId="2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6" fillId="31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25" fillId="0" borderId="0">
      <alignment/>
      <protection/>
    </xf>
    <xf numFmtId="0" fontId="107" fillId="0" borderId="0">
      <alignment/>
      <protection/>
    </xf>
    <xf numFmtId="0" fontId="11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108" fillId="21" borderId="5" applyNumberFormat="0" applyAlignment="0" applyProtection="0"/>
    <xf numFmtId="0" fontId="109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2" fillId="0" borderId="6" applyNumberFormat="0" applyFill="0" applyAlignment="0" applyProtection="0"/>
    <xf numFmtId="0" fontId="113" fillId="0" borderId="7" applyNumberFormat="0" applyFill="0" applyAlignment="0" applyProtection="0"/>
    <xf numFmtId="0" fontId="102" fillId="0" borderId="8" applyNumberFormat="0" applyFill="0" applyAlignment="0" applyProtection="0"/>
    <xf numFmtId="0" fontId="114" fillId="0" borderId="9" applyNumberFormat="0" applyFill="0" applyAlignment="0" applyProtection="0"/>
  </cellStyleXfs>
  <cellXfs count="792">
    <xf numFmtId="0" fontId="0" fillId="0" borderId="0" xfId="0" applyFont="1" applyAlignment="1">
      <alignment/>
    </xf>
    <xf numFmtId="37" fontId="3" fillId="0" borderId="0" xfId="60" applyFont="1">
      <alignment/>
      <protection/>
    </xf>
    <xf numFmtId="4" fontId="3" fillId="0" borderId="0" xfId="60" applyNumberFormat="1" applyFont="1">
      <alignment/>
      <protection/>
    </xf>
    <xf numFmtId="37" fontId="3" fillId="0" borderId="0" xfId="60" applyFont="1" applyFill="1">
      <alignment/>
      <protection/>
    </xf>
    <xf numFmtId="2" fontId="3" fillId="0" borderId="0" xfId="60" applyNumberFormat="1" applyFont="1" applyFill="1">
      <alignment/>
      <protection/>
    </xf>
    <xf numFmtId="37" fontId="3" fillId="33" borderId="0" xfId="60" applyFont="1" applyFill="1">
      <alignment/>
      <protection/>
    </xf>
    <xf numFmtId="0" fontId="4" fillId="33" borderId="0" xfId="62" applyNumberFormat="1" applyFont="1" applyFill="1" applyBorder="1">
      <alignment/>
      <protection/>
    </xf>
    <xf numFmtId="39" fontId="5" fillId="33" borderId="0" xfId="60" applyNumberFormat="1" applyFont="1" applyFill="1" applyBorder="1" applyProtection="1">
      <alignment/>
      <protection/>
    </xf>
    <xf numFmtId="37" fontId="5" fillId="33" borderId="0" xfId="60" applyFont="1" applyFill="1" applyBorder="1">
      <alignment/>
      <protection/>
    </xf>
    <xf numFmtId="2" fontId="6" fillId="34" borderId="10" xfId="60" applyNumberFormat="1" applyFont="1" applyFill="1" applyBorder="1" applyAlignment="1" applyProtection="1">
      <alignment horizontal="right" indent="1"/>
      <protection/>
    </xf>
    <xf numFmtId="2" fontId="6" fillId="0" borderId="11" xfId="60" applyNumberFormat="1" applyFont="1" applyFill="1" applyBorder="1" applyAlignment="1" applyProtection="1">
      <alignment horizontal="center"/>
      <protection/>
    </xf>
    <xf numFmtId="2" fontId="6" fillId="0" borderId="12" xfId="60" applyNumberFormat="1" applyFont="1" applyFill="1" applyBorder="1" applyAlignment="1" applyProtection="1">
      <alignment horizontal="center"/>
      <protection/>
    </xf>
    <xf numFmtId="2" fontId="6" fillId="0" borderId="13" xfId="60" applyNumberFormat="1" applyFont="1" applyFill="1" applyBorder="1" applyAlignment="1" applyProtection="1">
      <alignment horizontal="center"/>
      <protection/>
    </xf>
    <xf numFmtId="2" fontId="6" fillId="0" borderId="14" xfId="60" applyNumberFormat="1" applyFont="1" applyFill="1" applyBorder="1" applyAlignment="1" applyProtection="1">
      <alignment horizontal="center"/>
      <protection/>
    </xf>
    <xf numFmtId="2" fontId="6" fillId="0" borderId="12" xfId="60" applyNumberFormat="1" applyFont="1" applyFill="1" applyBorder="1" applyAlignment="1" applyProtection="1">
      <alignment horizontal="right" indent="1"/>
      <protection/>
    </xf>
    <xf numFmtId="2" fontId="6" fillId="0" borderId="14" xfId="60" applyNumberFormat="1" applyFont="1" applyFill="1" applyBorder="1" applyAlignment="1" applyProtection="1">
      <alignment horizontal="right" indent="1"/>
      <protection/>
    </xf>
    <xf numFmtId="37" fontId="5" fillId="0" borderId="11" xfId="60" applyFont="1" applyFill="1" applyBorder="1" applyAlignment="1" applyProtection="1">
      <alignment horizontal="left"/>
      <protection/>
    </xf>
    <xf numFmtId="37" fontId="7" fillId="0" borderId="14" xfId="60" applyFont="1" applyFill="1" applyBorder="1" applyAlignment="1" applyProtection="1">
      <alignment horizontal="left"/>
      <protection/>
    </xf>
    <xf numFmtId="2" fontId="6" fillId="34" borderId="15" xfId="60" applyNumberFormat="1" applyFont="1" applyFill="1" applyBorder="1">
      <alignment/>
      <protection/>
    </xf>
    <xf numFmtId="2" fontId="6" fillId="0" borderId="0" xfId="60" applyNumberFormat="1" applyFont="1" applyFill="1" applyBorder="1" applyAlignment="1" applyProtection="1">
      <alignment horizontal="right" indent="1"/>
      <protection/>
    </xf>
    <xf numFmtId="2" fontId="6" fillId="0" borderId="16" xfId="60" applyNumberFormat="1" applyFont="1" applyFill="1" applyBorder="1" applyAlignment="1" applyProtection="1">
      <alignment horizontal="right" indent="1"/>
      <protection/>
    </xf>
    <xf numFmtId="2" fontId="6" fillId="0" borderId="17" xfId="60" applyNumberFormat="1" applyFont="1" applyFill="1" applyBorder="1" applyAlignment="1" applyProtection="1">
      <alignment horizontal="right" indent="1"/>
      <protection/>
    </xf>
    <xf numFmtId="2" fontId="6" fillId="0" borderId="18" xfId="60" applyNumberFormat="1" applyFont="1" applyFill="1" applyBorder="1" applyAlignment="1" applyProtection="1">
      <alignment horizontal="right" indent="1"/>
      <protection/>
    </xf>
    <xf numFmtId="2" fontId="6" fillId="0" borderId="16" xfId="60" applyNumberFormat="1" applyFont="1" applyFill="1" applyBorder="1" applyProtection="1">
      <alignment/>
      <protection/>
    </xf>
    <xf numFmtId="2" fontId="6" fillId="0" borderId="18" xfId="60" applyNumberFormat="1" applyFont="1" applyFill="1" applyBorder="1" applyProtection="1">
      <alignment/>
      <protection/>
    </xf>
    <xf numFmtId="37" fontId="5" fillId="0" borderId="0" xfId="60" applyFont="1" applyFill="1" applyBorder="1" applyAlignment="1" applyProtection="1">
      <alignment horizontal="left"/>
      <protection/>
    </xf>
    <xf numFmtId="37" fontId="8" fillId="0" borderId="18" xfId="60" applyFont="1" applyFill="1" applyBorder="1" applyAlignment="1" applyProtection="1">
      <alignment horizontal="left"/>
      <protection/>
    </xf>
    <xf numFmtId="2" fontId="6" fillId="34" borderId="19" xfId="60" applyNumberFormat="1" applyFont="1" applyFill="1" applyBorder="1">
      <alignment/>
      <protection/>
    </xf>
    <xf numFmtId="2" fontId="6" fillId="0" borderId="20" xfId="60" applyNumberFormat="1" applyFont="1" applyFill="1" applyBorder="1" applyAlignment="1" applyProtection="1">
      <alignment horizontal="right" indent="1"/>
      <protection/>
    </xf>
    <xf numFmtId="2" fontId="6" fillId="0" borderId="21" xfId="60" applyNumberFormat="1" applyFont="1" applyFill="1" applyBorder="1" applyAlignment="1" applyProtection="1">
      <alignment horizontal="right" indent="1"/>
      <protection/>
    </xf>
    <xf numFmtId="2" fontId="6" fillId="0" borderId="22" xfId="60" applyNumberFormat="1" applyFont="1" applyFill="1" applyBorder="1" applyAlignment="1" applyProtection="1">
      <alignment horizontal="right" indent="1"/>
      <protection/>
    </xf>
    <xf numFmtId="2" fontId="6" fillId="0" borderId="23" xfId="60" applyNumberFormat="1" applyFont="1" applyFill="1" applyBorder="1" applyAlignment="1" applyProtection="1">
      <alignment horizontal="right" indent="1"/>
      <protection/>
    </xf>
    <xf numFmtId="2" fontId="6" fillId="0" borderId="21" xfId="60" applyNumberFormat="1" applyFont="1" applyFill="1" applyBorder="1" applyProtection="1">
      <alignment/>
      <protection/>
    </xf>
    <xf numFmtId="2" fontId="6" fillId="0" borderId="23" xfId="60" applyNumberFormat="1" applyFont="1" applyFill="1" applyBorder="1" applyProtection="1">
      <alignment/>
      <protection/>
    </xf>
    <xf numFmtId="37" fontId="3" fillId="0" borderId="20" xfId="60" applyFont="1" applyFill="1" applyBorder="1">
      <alignment/>
      <protection/>
    </xf>
    <xf numFmtId="37" fontId="9" fillId="0" borderId="23" xfId="60" applyFont="1" applyFill="1" applyBorder="1" applyAlignment="1" applyProtection="1">
      <alignment horizontal="left"/>
      <protection/>
    </xf>
    <xf numFmtId="2" fontId="6" fillId="34" borderId="15" xfId="60" applyNumberFormat="1" applyFont="1" applyFill="1" applyBorder="1" applyAlignment="1" applyProtection="1">
      <alignment horizontal="right" indent="1"/>
      <protection/>
    </xf>
    <xf numFmtId="2" fontId="6" fillId="0" borderId="0" xfId="60" applyNumberFormat="1" applyFont="1" applyFill="1" applyBorder="1" applyAlignment="1" applyProtection="1">
      <alignment horizontal="center"/>
      <protection/>
    </xf>
    <xf numFmtId="2" fontId="6" fillId="0" borderId="16" xfId="60" applyNumberFormat="1" applyFont="1" applyFill="1" applyBorder="1" applyAlignment="1" applyProtection="1">
      <alignment horizontal="center"/>
      <protection/>
    </xf>
    <xf numFmtId="2" fontId="6" fillId="0" borderId="17" xfId="60" applyNumberFormat="1" applyFont="1" applyFill="1" applyBorder="1" applyAlignment="1" applyProtection="1">
      <alignment horizontal="center"/>
      <protection/>
    </xf>
    <xf numFmtId="2" fontId="6" fillId="0" borderId="18" xfId="60" applyNumberFormat="1" applyFont="1" applyFill="1" applyBorder="1" applyAlignment="1" applyProtection="1">
      <alignment horizontal="center"/>
      <protection/>
    </xf>
    <xf numFmtId="37" fontId="3" fillId="0" borderId="0" xfId="60" applyFont="1" applyFill="1" applyBorder="1">
      <alignment/>
      <protection/>
    </xf>
    <xf numFmtId="37" fontId="10" fillId="0" borderId="18" xfId="60" applyFont="1" applyFill="1" applyBorder="1" applyAlignment="1" applyProtection="1">
      <alignment horizontal="left"/>
      <protection/>
    </xf>
    <xf numFmtId="37" fontId="6" fillId="34" borderId="24" xfId="60" applyFont="1" applyFill="1" applyBorder="1">
      <alignment/>
      <protection/>
    </xf>
    <xf numFmtId="37" fontId="3" fillId="0" borderId="25" xfId="60" applyFont="1" applyFill="1" applyBorder="1" applyProtection="1">
      <alignment/>
      <protection/>
    </xf>
    <xf numFmtId="37" fontId="3" fillId="0" borderId="26" xfId="60" applyFont="1" applyFill="1" applyBorder="1" applyProtection="1">
      <alignment/>
      <protection/>
    </xf>
    <xf numFmtId="37" fontId="3" fillId="0" borderId="27" xfId="60" applyFont="1" applyFill="1" applyBorder="1" applyProtection="1">
      <alignment/>
      <protection/>
    </xf>
    <xf numFmtId="37" fontId="3" fillId="0" borderId="26" xfId="60" applyFont="1" applyFill="1" applyBorder="1" applyAlignment="1" applyProtection="1">
      <alignment horizontal="right"/>
      <protection/>
    </xf>
    <xf numFmtId="37" fontId="3" fillId="0" borderId="28" xfId="60" applyFont="1" applyFill="1" applyBorder="1" applyAlignment="1" applyProtection="1">
      <alignment horizontal="right"/>
      <protection/>
    </xf>
    <xf numFmtId="37" fontId="5" fillId="0" borderId="25" xfId="60" applyFont="1" applyFill="1" applyBorder="1" applyAlignment="1" applyProtection="1">
      <alignment horizontal="left"/>
      <protection/>
    </xf>
    <xf numFmtId="37" fontId="8" fillId="0" borderId="28" xfId="60" applyFont="1" applyFill="1" applyBorder="1" applyAlignment="1" applyProtection="1">
      <alignment horizontal="left"/>
      <protection/>
    </xf>
    <xf numFmtId="3" fontId="6" fillId="34" borderId="19" xfId="60" applyNumberFormat="1" applyFont="1" applyFill="1" applyBorder="1" applyAlignment="1">
      <alignment horizontal="right"/>
      <protection/>
    </xf>
    <xf numFmtId="3" fontId="3" fillId="0" borderId="21" xfId="60" applyNumberFormat="1" applyFont="1" applyFill="1" applyBorder="1" applyAlignment="1">
      <alignment horizontal="right"/>
      <protection/>
    </xf>
    <xf numFmtId="3" fontId="3" fillId="0" borderId="22" xfId="60" applyNumberFormat="1" applyFont="1" applyFill="1" applyBorder="1" applyAlignment="1">
      <alignment horizontal="right"/>
      <protection/>
    </xf>
    <xf numFmtId="3" fontId="3" fillId="0" borderId="23" xfId="60" applyNumberFormat="1" applyFont="1" applyFill="1" applyBorder="1" applyAlignment="1">
      <alignment horizontal="right"/>
      <protection/>
    </xf>
    <xf numFmtId="3" fontId="3" fillId="0" borderId="29" xfId="60" applyNumberFormat="1" applyFont="1" applyFill="1" applyBorder="1" applyAlignment="1">
      <alignment horizontal="right"/>
      <protection/>
    </xf>
    <xf numFmtId="37" fontId="11" fillId="0" borderId="0" xfId="60" applyFont="1" applyFill="1" applyBorder="1" applyAlignment="1" applyProtection="1">
      <alignment horizontal="left"/>
      <protection/>
    </xf>
    <xf numFmtId="3" fontId="6" fillId="34" borderId="15" xfId="60" applyNumberFormat="1" applyFont="1" applyFill="1" applyBorder="1" applyAlignment="1">
      <alignment horizontal="right"/>
      <protection/>
    </xf>
    <xf numFmtId="3" fontId="3" fillId="0" borderId="16" xfId="60" applyNumberFormat="1" applyFont="1" applyFill="1" applyBorder="1" applyAlignment="1">
      <alignment horizontal="right"/>
      <protection/>
    </xf>
    <xf numFmtId="3" fontId="3" fillId="0" borderId="17" xfId="60" applyNumberFormat="1" applyFont="1" applyFill="1" applyBorder="1" applyAlignment="1">
      <alignment horizontal="right"/>
      <protection/>
    </xf>
    <xf numFmtId="3" fontId="3" fillId="0" borderId="18" xfId="60" applyNumberFormat="1" applyFont="1" applyFill="1" applyBorder="1" applyAlignment="1">
      <alignment horizontal="right"/>
      <protection/>
    </xf>
    <xf numFmtId="37" fontId="12" fillId="0" borderId="28" xfId="60" applyFont="1" applyFill="1" applyBorder="1" applyAlignment="1" applyProtection="1">
      <alignment horizontal="left"/>
      <protection/>
    </xf>
    <xf numFmtId="37" fontId="5" fillId="0" borderId="0" xfId="60" applyFont="1">
      <alignment/>
      <protection/>
    </xf>
    <xf numFmtId="37" fontId="14" fillId="0" borderId="18" xfId="60" applyFont="1" applyFill="1" applyBorder="1" applyAlignment="1" applyProtection="1">
      <alignment vertical="center"/>
      <protection/>
    </xf>
    <xf numFmtId="37" fontId="6" fillId="34" borderId="15" xfId="60" applyFont="1" applyFill="1" applyBorder="1">
      <alignment/>
      <protection/>
    </xf>
    <xf numFmtId="37" fontId="3" fillId="0" borderId="0" xfId="60" applyFont="1" applyFill="1" applyBorder="1" applyProtection="1">
      <alignment/>
      <protection/>
    </xf>
    <xf numFmtId="37" fontId="3" fillId="0" borderId="17" xfId="60" applyFont="1" applyFill="1" applyBorder="1" applyProtection="1">
      <alignment/>
      <protection/>
    </xf>
    <xf numFmtId="37" fontId="3" fillId="0" borderId="16" xfId="60" applyFont="1" applyFill="1" applyBorder="1" applyAlignment="1" applyProtection="1">
      <alignment horizontal="right"/>
      <protection/>
    </xf>
    <xf numFmtId="37" fontId="3" fillId="0" borderId="18" xfId="60" applyFont="1" applyFill="1" applyBorder="1" applyAlignment="1" applyProtection="1">
      <alignment horizontal="right"/>
      <protection/>
    </xf>
    <xf numFmtId="3" fontId="3" fillId="0" borderId="18" xfId="60" applyNumberFormat="1" applyFont="1" applyFill="1" applyBorder="1">
      <alignment/>
      <protection/>
    </xf>
    <xf numFmtId="3" fontId="3" fillId="0" borderId="16" xfId="60" applyNumberFormat="1" applyFont="1" applyFill="1" applyBorder="1">
      <alignment/>
      <protection/>
    </xf>
    <xf numFmtId="37" fontId="6" fillId="0" borderId="0" xfId="60" applyFont="1" applyFill="1" applyBorder="1" applyAlignment="1" applyProtection="1">
      <alignment horizontal="left"/>
      <protection/>
    </xf>
    <xf numFmtId="37" fontId="15" fillId="0" borderId="18" xfId="60" applyFont="1" applyFill="1" applyBorder="1" applyAlignment="1" applyProtection="1">
      <alignment vertical="center"/>
      <protection/>
    </xf>
    <xf numFmtId="3" fontId="3" fillId="0" borderId="26" xfId="60" applyNumberFormat="1" applyFont="1" applyFill="1" applyBorder="1">
      <alignment/>
      <protection/>
    </xf>
    <xf numFmtId="3" fontId="3" fillId="0" borderId="28" xfId="60" applyNumberFormat="1" applyFont="1" applyFill="1" applyBorder="1" applyAlignment="1">
      <alignment horizontal="right"/>
      <protection/>
    </xf>
    <xf numFmtId="37" fontId="6" fillId="0" borderId="25" xfId="60" applyFont="1" applyFill="1" applyBorder="1" applyAlignment="1" applyProtection="1">
      <alignment horizontal="left"/>
      <protection/>
    </xf>
    <xf numFmtId="37" fontId="6" fillId="0" borderId="28" xfId="60" applyFont="1" applyFill="1" applyBorder="1" applyAlignment="1">
      <alignment vertical="center"/>
      <protection/>
    </xf>
    <xf numFmtId="37" fontId="3" fillId="0" borderId="0" xfId="60" applyFont="1" applyFill="1" applyBorder="1" applyAlignment="1" applyProtection="1">
      <alignment horizontal="left"/>
      <protection/>
    </xf>
    <xf numFmtId="37" fontId="6" fillId="0" borderId="0" xfId="60" applyFont="1">
      <alignment/>
      <protection/>
    </xf>
    <xf numFmtId="37" fontId="6" fillId="34" borderId="30" xfId="60" applyFont="1" applyFill="1" applyBorder="1">
      <alignment/>
      <protection/>
    </xf>
    <xf numFmtId="37" fontId="15" fillId="0" borderId="0" xfId="60" applyFont="1">
      <alignment/>
      <protection/>
    </xf>
    <xf numFmtId="37" fontId="14" fillId="35" borderId="31" xfId="60" applyFont="1" applyFill="1" applyBorder="1" applyAlignment="1" applyProtection="1">
      <alignment horizontal="center"/>
      <protection/>
    </xf>
    <xf numFmtId="37" fontId="14" fillId="35" borderId="32" xfId="60" applyFont="1" applyFill="1" applyBorder="1" applyAlignment="1" applyProtection="1">
      <alignment horizontal="center"/>
      <protection/>
    </xf>
    <xf numFmtId="37" fontId="14" fillId="35" borderId="33" xfId="60" applyFont="1" applyFill="1" applyBorder="1" applyAlignment="1" applyProtection="1">
      <alignment horizontal="center"/>
      <protection/>
    </xf>
    <xf numFmtId="37" fontId="14" fillId="35" borderId="34" xfId="60" applyFont="1" applyFill="1" applyBorder="1" applyAlignment="1" applyProtection="1">
      <alignment horizontal="center"/>
      <protection/>
    </xf>
    <xf numFmtId="37" fontId="14" fillId="35" borderId="13" xfId="60" applyFont="1" applyFill="1" applyBorder="1" applyAlignment="1">
      <alignment horizontal="centerContinuous"/>
      <protection/>
    </xf>
    <xf numFmtId="37" fontId="14" fillId="35" borderId="14" xfId="60" applyFont="1" applyFill="1" applyBorder="1" applyAlignment="1" applyProtection="1">
      <alignment horizontal="centerContinuous"/>
      <protection/>
    </xf>
    <xf numFmtId="37" fontId="19" fillId="35" borderId="35" xfId="60" applyFont="1" applyFill="1" applyBorder="1" applyAlignment="1">
      <alignment horizontal="centerContinuous" vertical="center"/>
      <protection/>
    </xf>
    <xf numFmtId="37" fontId="19" fillId="35" borderId="0" xfId="60" applyFont="1" applyFill="1" applyBorder="1" applyAlignment="1" applyProtection="1">
      <alignment horizontal="center" vertical="center"/>
      <protection/>
    </xf>
    <xf numFmtId="37" fontId="19" fillId="35" borderId="11" xfId="60" applyFont="1" applyFill="1" applyBorder="1" applyAlignment="1" applyProtection="1">
      <alignment vertical="center"/>
      <protection/>
    </xf>
    <xf numFmtId="37" fontId="19" fillId="35" borderId="14" xfId="60" applyFont="1" applyFill="1" applyBorder="1" applyAlignment="1" applyProtection="1">
      <alignment vertical="center"/>
      <protection/>
    </xf>
    <xf numFmtId="37" fontId="21" fillId="35" borderId="17" xfId="60" applyFont="1" applyFill="1" applyBorder="1">
      <alignment/>
      <protection/>
    </xf>
    <xf numFmtId="37" fontId="21" fillId="35" borderId="18" xfId="60" applyFont="1" applyFill="1" applyBorder="1">
      <alignment/>
      <protection/>
    </xf>
    <xf numFmtId="37" fontId="21" fillId="35" borderId="36" xfId="60" applyFont="1" applyFill="1" applyBorder="1">
      <alignment/>
      <protection/>
    </xf>
    <xf numFmtId="37" fontId="21" fillId="35" borderId="37" xfId="60" applyFont="1" applyFill="1" applyBorder="1">
      <alignment/>
      <protection/>
    </xf>
    <xf numFmtId="37" fontId="3" fillId="35" borderId="13" xfId="60" applyFont="1" applyFill="1" applyBorder="1">
      <alignment/>
      <protection/>
    </xf>
    <xf numFmtId="37" fontId="19" fillId="35" borderId="11" xfId="60" applyFont="1" applyFill="1" applyBorder="1" applyAlignment="1">
      <alignment vertical="center"/>
      <protection/>
    </xf>
    <xf numFmtId="37" fontId="19" fillId="35" borderId="14" xfId="60" applyFont="1" applyFill="1" applyBorder="1" applyAlignment="1">
      <alignment vertical="center"/>
      <protection/>
    </xf>
    <xf numFmtId="0" fontId="3" fillId="33" borderId="0" xfId="62" applyNumberFormat="1" applyFont="1" applyFill="1" applyBorder="1">
      <alignment/>
      <protection/>
    </xf>
    <xf numFmtId="39" fontId="5" fillId="0" borderId="0" xfId="60" applyNumberFormat="1" applyFont="1" applyFill="1" applyBorder="1" applyProtection="1">
      <alignment/>
      <protection/>
    </xf>
    <xf numFmtId="37" fontId="6" fillId="0" borderId="14" xfId="60" applyFont="1" applyFill="1" applyBorder="1" applyAlignment="1" applyProtection="1">
      <alignment horizontal="left"/>
      <protection/>
    </xf>
    <xf numFmtId="37" fontId="3" fillId="0" borderId="28" xfId="60" applyFont="1" applyFill="1" applyBorder="1" applyProtection="1">
      <alignment/>
      <protection/>
    </xf>
    <xf numFmtId="164" fontId="3" fillId="0" borderId="0" xfId="60" applyNumberFormat="1" applyFont="1">
      <alignment/>
      <protection/>
    </xf>
    <xf numFmtId="37" fontId="115" fillId="0" borderId="0" xfId="60" applyFont="1" applyAlignment="1">
      <alignment vertical="center"/>
      <protection/>
    </xf>
    <xf numFmtId="37" fontId="116" fillId="0" borderId="18" xfId="60" applyFont="1" applyFill="1" applyBorder="1" applyAlignment="1" applyProtection="1">
      <alignment vertical="center"/>
      <protection/>
    </xf>
    <xf numFmtId="37" fontId="3" fillId="0" borderId="0" xfId="60" applyFont="1" applyAlignment="1">
      <alignment vertical="center"/>
      <protection/>
    </xf>
    <xf numFmtId="37" fontId="6" fillId="34" borderId="15" xfId="60" applyFont="1" applyFill="1" applyBorder="1" applyAlignment="1">
      <alignment vertical="center"/>
      <protection/>
    </xf>
    <xf numFmtId="37" fontId="6" fillId="0" borderId="17" xfId="60" applyFont="1" applyFill="1" applyBorder="1" applyAlignment="1" applyProtection="1">
      <alignment vertical="center"/>
      <protection/>
    </xf>
    <xf numFmtId="37" fontId="6" fillId="0" borderId="16" xfId="60" applyFont="1" applyFill="1" applyBorder="1" applyAlignment="1" applyProtection="1">
      <alignment vertical="center"/>
      <protection/>
    </xf>
    <xf numFmtId="37" fontId="6" fillId="0" borderId="18" xfId="60" applyFont="1" applyFill="1" applyBorder="1" applyAlignment="1" applyProtection="1">
      <alignment vertical="center"/>
      <protection/>
    </xf>
    <xf numFmtId="37" fontId="6" fillId="0" borderId="16" xfId="60" applyFont="1" applyFill="1" applyBorder="1" applyAlignment="1" applyProtection="1">
      <alignment horizontal="right" vertical="center"/>
      <protection/>
    </xf>
    <xf numFmtId="37" fontId="6" fillId="0" borderId="18" xfId="60" applyFont="1" applyFill="1" applyBorder="1" applyAlignment="1" applyProtection="1">
      <alignment horizontal="right" vertical="center"/>
      <protection/>
    </xf>
    <xf numFmtId="3" fontId="6" fillId="0" borderId="16" xfId="60" applyNumberFormat="1" applyFont="1" applyFill="1" applyBorder="1" applyAlignment="1">
      <alignment horizontal="right" vertical="center"/>
      <protection/>
    </xf>
    <xf numFmtId="3" fontId="6" fillId="0" borderId="18" xfId="60" applyNumberFormat="1" applyFont="1" applyFill="1" applyBorder="1" applyAlignment="1">
      <alignment vertical="center"/>
      <protection/>
    </xf>
    <xf numFmtId="3" fontId="6" fillId="0" borderId="16" xfId="60" applyNumberFormat="1" applyFont="1" applyFill="1" applyBorder="1" applyAlignment="1">
      <alignment vertical="center"/>
      <protection/>
    </xf>
    <xf numFmtId="3" fontId="6" fillId="0" borderId="18" xfId="60" applyNumberFormat="1" applyFont="1" applyFill="1" applyBorder="1" applyAlignment="1">
      <alignment horizontal="right" vertical="center"/>
      <protection/>
    </xf>
    <xf numFmtId="37" fontId="6" fillId="0" borderId="0" xfId="60" applyFont="1" applyFill="1" applyBorder="1" applyAlignment="1" applyProtection="1">
      <alignment horizontal="left" vertical="center"/>
      <protection/>
    </xf>
    <xf numFmtId="37" fontId="3" fillId="34" borderId="24" xfId="60" applyFont="1" applyFill="1" applyBorder="1">
      <alignment/>
      <protection/>
    </xf>
    <xf numFmtId="37" fontId="6" fillId="0" borderId="17" xfId="60" applyFont="1" applyFill="1" applyBorder="1" applyProtection="1">
      <alignment/>
      <protection/>
    </xf>
    <xf numFmtId="37" fontId="6" fillId="0" borderId="16" xfId="60" applyFont="1" applyFill="1" applyBorder="1" applyProtection="1">
      <alignment/>
      <protection/>
    </xf>
    <xf numFmtId="37" fontId="6" fillId="0" borderId="18" xfId="60" applyFont="1" applyFill="1" applyBorder="1" applyProtection="1">
      <alignment/>
      <protection/>
    </xf>
    <xf numFmtId="37" fontId="6" fillId="0" borderId="16" xfId="60" applyFont="1" applyFill="1" applyBorder="1" applyAlignment="1" applyProtection="1">
      <alignment horizontal="right"/>
      <protection/>
    </xf>
    <xf numFmtId="37" fontId="6" fillId="0" borderId="18" xfId="60" applyFont="1" applyFill="1" applyBorder="1" applyAlignment="1" applyProtection="1">
      <alignment horizontal="right"/>
      <protection/>
    </xf>
    <xf numFmtId="3" fontId="6" fillId="0" borderId="16" xfId="60" applyNumberFormat="1" applyFont="1" applyFill="1" applyBorder="1" applyAlignment="1">
      <alignment horizontal="right"/>
      <protection/>
    </xf>
    <xf numFmtId="3" fontId="6" fillId="0" borderId="18" xfId="60" applyNumberFormat="1" applyFont="1" applyFill="1" applyBorder="1" applyAlignment="1">
      <alignment horizontal="right"/>
      <protection/>
    </xf>
    <xf numFmtId="3" fontId="6" fillId="0" borderId="16" xfId="60" applyNumberFormat="1" applyFont="1" applyFill="1" applyBorder="1">
      <alignment/>
      <protection/>
    </xf>
    <xf numFmtId="37" fontId="6" fillId="0" borderId="36" xfId="60" applyFont="1" applyFill="1" applyBorder="1" applyProtection="1">
      <alignment/>
      <protection/>
    </xf>
    <xf numFmtId="37" fontId="6" fillId="0" borderId="38" xfId="60" applyFont="1" applyFill="1" applyBorder="1" applyProtection="1">
      <alignment/>
      <protection/>
    </xf>
    <xf numFmtId="37" fontId="6" fillId="0" borderId="37" xfId="60" applyFont="1" applyFill="1" applyBorder="1" applyProtection="1">
      <alignment/>
      <protection/>
    </xf>
    <xf numFmtId="37" fontId="6" fillId="0" borderId="38" xfId="60" applyFont="1" applyFill="1" applyBorder="1" applyAlignment="1" applyProtection="1">
      <alignment horizontal="right"/>
      <protection/>
    </xf>
    <xf numFmtId="37" fontId="6" fillId="0" borderId="37" xfId="60" applyFont="1" applyFill="1" applyBorder="1" applyAlignment="1" applyProtection="1">
      <alignment horizontal="right"/>
      <protection/>
    </xf>
    <xf numFmtId="3" fontId="6" fillId="0" borderId="38" xfId="60" applyNumberFormat="1" applyFont="1" applyFill="1" applyBorder="1" applyAlignment="1">
      <alignment horizontal="right"/>
      <protection/>
    </xf>
    <xf numFmtId="3" fontId="6" fillId="0" borderId="37" xfId="60" applyNumberFormat="1" applyFont="1" applyFill="1" applyBorder="1" applyAlignment="1">
      <alignment horizontal="right"/>
      <protection/>
    </xf>
    <xf numFmtId="3" fontId="6" fillId="0" borderId="38" xfId="60" applyNumberFormat="1" applyFont="1" applyFill="1" applyBorder="1">
      <alignment/>
      <protection/>
    </xf>
    <xf numFmtId="37" fontId="19" fillId="35" borderId="36" xfId="60" applyFont="1" applyFill="1" applyBorder="1" applyAlignment="1">
      <alignment horizontal="centerContinuous" vertical="center"/>
      <protection/>
    </xf>
    <xf numFmtId="37" fontId="19" fillId="35" borderId="37" xfId="60" applyFont="1" applyFill="1" applyBorder="1" applyAlignment="1">
      <alignment horizontal="centerContinuous" vertical="center"/>
      <protection/>
    </xf>
    <xf numFmtId="0" fontId="3" fillId="0" borderId="0" xfId="63" applyFont="1">
      <alignment/>
      <protection/>
    </xf>
    <xf numFmtId="0" fontId="4" fillId="0" borderId="0" xfId="62" applyNumberFormat="1" applyFont="1" applyFill="1" applyBorder="1">
      <alignment/>
      <protection/>
    </xf>
    <xf numFmtId="0" fontId="4" fillId="0" borderId="0" xfId="63" applyFont="1">
      <alignment/>
      <protection/>
    </xf>
    <xf numFmtId="0" fontId="26" fillId="0" borderId="0" xfId="63" applyFont="1">
      <alignment/>
      <protection/>
    </xf>
    <xf numFmtId="3" fontId="3" fillId="0" borderId="21" xfId="63" applyNumberFormat="1" applyFont="1" applyBorder="1">
      <alignment/>
      <protection/>
    </xf>
    <xf numFmtId="3" fontId="3" fillId="0" borderId="39" xfId="63" applyNumberFormat="1" applyFont="1" applyBorder="1">
      <alignment/>
      <protection/>
    </xf>
    <xf numFmtId="10" fontId="3" fillId="0" borderId="40" xfId="63" applyNumberFormat="1" applyFont="1" applyBorder="1">
      <alignment/>
      <protection/>
    </xf>
    <xf numFmtId="2" fontId="3" fillId="0" borderId="41" xfId="63" applyNumberFormat="1" applyFont="1" applyBorder="1" applyAlignment="1">
      <alignment horizontal="right"/>
      <protection/>
    </xf>
    <xf numFmtId="0" fontId="3" fillId="0" borderId="42" xfId="63" applyNumberFormat="1" applyFont="1" applyBorder="1" quotePrefix="1">
      <alignment/>
      <protection/>
    </xf>
    <xf numFmtId="2" fontId="3" fillId="0" borderId="43" xfId="63" applyNumberFormat="1" applyFont="1" applyBorder="1">
      <alignment/>
      <protection/>
    </xf>
    <xf numFmtId="3" fontId="3" fillId="0" borderId="44" xfId="63" applyNumberFormat="1" applyFont="1" applyBorder="1">
      <alignment/>
      <protection/>
    </xf>
    <xf numFmtId="3" fontId="3" fillId="0" borderId="45" xfId="63" applyNumberFormat="1" applyFont="1" applyBorder="1">
      <alignment/>
      <protection/>
    </xf>
    <xf numFmtId="10" fontId="3" fillId="0" borderId="46" xfId="63" applyNumberFormat="1" applyFont="1" applyBorder="1">
      <alignment/>
      <protection/>
    </xf>
    <xf numFmtId="2" fontId="3" fillId="0" borderId="43" xfId="63" applyNumberFormat="1" applyFont="1" applyBorder="1" applyAlignment="1">
      <alignment horizontal="right"/>
      <protection/>
    </xf>
    <xf numFmtId="0" fontId="3" fillId="0" borderId="47" xfId="63" applyNumberFormat="1" applyFont="1" applyBorder="1" quotePrefix="1">
      <alignment/>
      <protection/>
    </xf>
    <xf numFmtId="2" fontId="27" fillId="36" borderId="48" xfId="63" applyNumberFormat="1" applyFont="1" applyFill="1" applyBorder="1">
      <alignment/>
      <protection/>
    </xf>
    <xf numFmtId="3" fontId="27" fillId="36" borderId="49" xfId="63" applyNumberFormat="1" applyFont="1" applyFill="1" applyBorder="1">
      <alignment/>
      <protection/>
    </xf>
    <xf numFmtId="3" fontId="27" fillId="36" borderId="50" xfId="63" applyNumberFormat="1" applyFont="1" applyFill="1" applyBorder="1">
      <alignment/>
      <protection/>
    </xf>
    <xf numFmtId="10" fontId="27" fillId="36" borderId="51" xfId="63" applyNumberFormat="1" applyFont="1" applyFill="1" applyBorder="1">
      <alignment/>
      <protection/>
    </xf>
    <xf numFmtId="3" fontId="27" fillId="36" borderId="52" xfId="63" applyNumberFormat="1" applyFont="1" applyFill="1" applyBorder="1">
      <alignment/>
      <protection/>
    </xf>
    <xf numFmtId="3" fontId="27" fillId="36" borderId="53" xfId="63" applyNumberFormat="1" applyFont="1" applyFill="1" applyBorder="1">
      <alignment/>
      <protection/>
    </xf>
    <xf numFmtId="0" fontId="27" fillId="36" borderId="50" xfId="63" applyNumberFormat="1" applyFont="1" applyFill="1" applyBorder="1">
      <alignment/>
      <protection/>
    </xf>
    <xf numFmtId="49" fontId="3" fillId="0" borderId="0" xfId="63" applyNumberFormat="1" applyFont="1" applyAlignment="1">
      <alignment horizontal="center" vertical="center" wrapText="1"/>
      <protection/>
    </xf>
    <xf numFmtId="49" fontId="5" fillId="35" borderId="54" xfId="63" applyNumberFormat="1" applyFont="1" applyFill="1" applyBorder="1" applyAlignment="1">
      <alignment horizontal="center" vertical="center" wrapText="1"/>
      <protection/>
    </xf>
    <xf numFmtId="49" fontId="5" fillId="35" borderId="25" xfId="63" applyNumberFormat="1" applyFont="1" applyFill="1" applyBorder="1" applyAlignment="1">
      <alignment horizontal="center" vertical="center" wrapText="1"/>
      <protection/>
    </xf>
    <xf numFmtId="49" fontId="5" fillId="35" borderId="55" xfId="63" applyNumberFormat="1" applyFont="1" applyFill="1" applyBorder="1" applyAlignment="1">
      <alignment horizontal="center" vertical="center" wrapText="1"/>
      <protection/>
    </xf>
    <xf numFmtId="49" fontId="5" fillId="35" borderId="56" xfId="63" applyNumberFormat="1" applyFont="1" applyFill="1" applyBorder="1" applyAlignment="1">
      <alignment horizontal="center" vertical="center" wrapText="1"/>
      <protection/>
    </xf>
    <xf numFmtId="49" fontId="6" fillId="0" borderId="0" xfId="63" applyNumberFormat="1" applyFont="1" applyAlignment="1">
      <alignment horizontal="center" vertical="center" wrapText="1"/>
      <protection/>
    </xf>
    <xf numFmtId="0" fontId="3" fillId="0" borderId="0" xfId="62" applyNumberFormat="1" applyFont="1" applyFill="1" applyBorder="1">
      <alignment/>
      <protection/>
    </xf>
    <xf numFmtId="0" fontId="29" fillId="0" borderId="0" xfId="63" applyFont="1">
      <alignment/>
      <protection/>
    </xf>
    <xf numFmtId="2" fontId="29" fillId="37" borderId="48" xfId="63" applyNumberFormat="1" applyFont="1" applyFill="1" applyBorder="1">
      <alignment/>
      <protection/>
    </xf>
    <xf numFmtId="3" fontId="29" fillId="37" borderId="49" xfId="63" applyNumberFormat="1" applyFont="1" applyFill="1" applyBorder="1">
      <alignment/>
      <protection/>
    </xf>
    <xf numFmtId="3" fontId="29" fillId="37" borderId="50" xfId="63" applyNumberFormat="1" applyFont="1" applyFill="1" applyBorder="1">
      <alignment/>
      <protection/>
    </xf>
    <xf numFmtId="10" fontId="29" fillId="37" borderId="51" xfId="63" applyNumberFormat="1" applyFont="1" applyFill="1" applyBorder="1">
      <alignment/>
      <protection/>
    </xf>
    <xf numFmtId="0" fontId="29" fillId="37" borderId="50" xfId="63" applyNumberFormat="1" applyFont="1" applyFill="1" applyBorder="1">
      <alignment/>
      <protection/>
    </xf>
    <xf numFmtId="0" fontId="3" fillId="0" borderId="0" xfId="57" applyFont="1" applyFill="1">
      <alignment/>
      <protection/>
    </xf>
    <xf numFmtId="0" fontId="6" fillId="0" borderId="0" xfId="62" applyNumberFormat="1" applyFont="1" applyFill="1" applyBorder="1">
      <alignment/>
      <protection/>
    </xf>
    <xf numFmtId="10" fontId="6" fillId="0" borderId="57" xfId="57" applyNumberFormat="1" applyFont="1" applyFill="1" applyBorder="1" applyAlignment="1">
      <alignment horizontal="right"/>
      <protection/>
    </xf>
    <xf numFmtId="3" fontId="13" fillId="0" borderId="58" xfId="57" applyNumberFormat="1" applyFont="1" applyFill="1" applyBorder="1">
      <alignment/>
      <protection/>
    </xf>
    <xf numFmtId="3" fontId="6" fillId="0" borderId="59" xfId="57" applyNumberFormat="1" applyFont="1" applyFill="1" applyBorder="1">
      <alignment/>
      <protection/>
    </xf>
    <xf numFmtId="3" fontId="6" fillId="0" borderId="60" xfId="57" applyNumberFormat="1" applyFont="1" applyFill="1" applyBorder="1">
      <alignment/>
      <protection/>
    </xf>
    <xf numFmtId="3" fontId="6" fillId="0" borderId="61" xfId="57" applyNumberFormat="1" applyFont="1" applyFill="1" applyBorder="1">
      <alignment/>
      <protection/>
    </xf>
    <xf numFmtId="10" fontId="6" fillId="0" borderId="62" xfId="57" applyNumberFormat="1" applyFont="1" applyFill="1" applyBorder="1">
      <alignment/>
      <protection/>
    </xf>
    <xf numFmtId="3" fontId="6" fillId="0" borderId="63" xfId="57" applyNumberFormat="1" applyFont="1" applyFill="1" applyBorder="1">
      <alignment/>
      <protection/>
    </xf>
    <xf numFmtId="10" fontId="6" fillId="0" borderId="62" xfId="57" applyNumberFormat="1" applyFont="1" applyFill="1" applyBorder="1" applyAlignment="1">
      <alignment horizontal="right"/>
      <protection/>
    </xf>
    <xf numFmtId="0" fontId="6" fillId="0" borderId="64" xfId="57" applyFont="1" applyFill="1" applyBorder="1">
      <alignment/>
      <protection/>
    </xf>
    <xf numFmtId="10" fontId="6" fillId="0" borderId="65" xfId="57" applyNumberFormat="1" applyFont="1" applyFill="1" applyBorder="1" applyAlignment="1">
      <alignment horizontal="right"/>
      <protection/>
    </xf>
    <xf numFmtId="3" fontId="13" fillId="0" borderId="66" xfId="57" applyNumberFormat="1" applyFont="1" applyFill="1" applyBorder="1">
      <alignment/>
      <protection/>
    </xf>
    <xf numFmtId="3" fontId="6" fillId="0" borderId="67" xfId="57" applyNumberFormat="1" applyFont="1" applyFill="1" applyBorder="1">
      <alignment/>
      <protection/>
    </xf>
    <xf numFmtId="3" fontId="6" fillId="0" borderId="68" xfId="57" applyNumberFormat="1" applyFont="1" applyFill="1" applyBorder="1">
      <alignment/>
      <protection/>
    </xf>
    <xf numFmtId="3" fontId="6" fillId="0" borderId="69" xfId="57" applyNumberFormat="1" applyFont="1" applyFill="1" applyBorder="1">
      <alignment/>
      <protection/>
    </xf>
    <xf numFmtId="10" fontId="6" fillId="0" borderId="70" xfId="57" applyNumberFormat="1" applyFont="1" applyFill="1" applyBorder="1">
      <alignment/>
      <protection/>
    </xf>
    <xf numFmtId="3" fontId="6" fillId="0" borderId="71" xfId="57" applyNumberFormat="1" applyFont="1" applyFill="1" applyBorder="1">
      <alignment/>
      <protection/>
    </xf>
    <xf numFmtId="10" fontId="6" fillId="0" borderId="70" xfId="57" applyNumberFormat="1" applyFont="1" applyFill="1" applyBorder="1" applyAlignment="1">
      <alignment horizontal="right"/>
      <protection/>
    </xf>
    <xf numFmtId="0" fontId="6" fillId="0" borderId="72" xfId="57" applyFont="1" applyFill="1" applyBorder="1">
      <alignment/>
      <protection/>
    </xf>
    <xf numFmtId="10" fontId="6" fillId="0" borderId="73" xfId="57" applyNumberFormat="1" applyFont="1" applyFill="1" applyBorder="1" applyAlignment="1">
      <alignment horizontal="right"/>
      <protection/>
    </xf>
    <xf numFmtId="3" fontId="13" fillId="0" borderId="74" xfId="57" applyNumberFormat="1" applyFont="1" applyFill="1" applyBorder="1">
      <alignment/>
      <protection/>
    </xf>
    <xf numFmtId="3" fontId="6" fillId="0" borderId="46" xfId="57" applyNumberFormat="1" applyFont="1" applyFill="1" applyBorder="1">
      <alignment/>
      <protection/>
    </xf>
    <xf numFmtId="3" fontId="6" fillId="0" borderId="75" xfId="57" applyNumberFormat="1" applyFont="1" applyFill="1" applyBorder="1">
      <alignment/>
      <protection/>
    </xf>
    <xf numFmtId="3" fontId="6" fillId="0" borderId="76" xfId="57" applyNumberFormat="1" applyFont="1" applyFill="1" applyBorder="1">
      <alignment/>
      <protection/>
    </xf>
    <xf numFmtId="10" fontId="6" fillId="0" borderId="77" xfId="57" applyNumberFormat="1" applyFont="1" applyFill="1" applyBorder="1">
      <alignment/>
      <protection/>
    </xf>
    <xf numFmtId="3" fontId="6" fillId="0" borderId="45" xfId="57" applyNumberFormat="1" applyFont="1" applyFill="1" applyBorder="1">
      <alignment/>
      <protection/>
    </xf>
    <xf numFmtId="10" fontId="6" fillId="0" borderId="77" xfId="57" applyNumberFormat="1" applyFont="1" applyFill="1" applyBorder="1" applyAlignment="1">
      <alignment horizontal="right"/>
      <protection/>
    </xf>
    <xf numFmtId="0" fontId="6" fillId="0" borderId="78" xfId="57" applyFont="1" applyFill="1" applyBorder="1">
      <alignment/>
      <protection/>
    </xf>
    <xf numFmtId="0" fontId="30" fillId="0" borderId="0" xfId="57" applyFont="1" applyFill="1" applyAlignment="1">
      <alignment vertical="center"/>
      <protection/>
    </xf>
    <xf numFmtId="10" fontId="30" fillId="36" borderId="79" xfId="57" applyNumberFormat="1" applyFont="1" applyFill="1" applyBorder="1" applyAlignment="1">
      <alignment horizontal="right" vertical="center"/>
      <protection/>
    </xf>
    <xf numFmtId="3" fontId="30" fillId="36" borderId="80" xfId="57" applyNumberFormat="1" applyFont="1" applyFill="1" applyBorder="1" applyAlignment="1">
      <alignment vertical="center"/>
      <protection/>
    </xf>
    <xf numFmtId="3" fontId="30" fillId="36" borderId="81" xfId="57" applyNumberFormat="1" applyFont="1" applyFill="1" applyBorder="1" applyAlignment="1">
      <alignment vertical="center"/>
      <protection/>
    </xf>
    <xf numFmtId="3" fontId="30" fillId="36" borderId="82" xfId="57" applyNumberFormat="1" applyFont="1" applyFill="1" applyBorder="1" applyAlignment="1">
      <alignment vertical="center"/>
      <protection/>
    </xf>
    <xf numFmtId="3" fontId="30" fillId="36" borderId="83" xfId="57" applyNumberFormat="1" applyFont="1" applyFill="1" applyBorder="1" applyAlignment="1">
      <alignment vertical="center"/>
      <protection/>
    </xf>
    <xf numFmtId="165" fontId="30" fillId="36" borderId="84" xfId="57" applyNumberFormat="1" applyFont="1" applyFill="1" applyBorder="1" applyAlignment="1">
      <alignment vertical="center"/>
      <protection/>
    </xf>
    <xf numFmtId="3" fontId="30" fillId="36" borderId="85" xfId="57" applyNumberFormat="1" applyFont="1" applyFill="1" applyBorder="1" applyAlignment="1">
      <alignment vertical="center"/>
      <protection/>
    </xf>
    <xf numFmtId="10" fontId="30" fillId="36" borderId="84" xfId="57" applyNumberFormat="1" applyFont="1" applyFill="1" applyBorder="1" applyAlignment="1">
      <alignment horizontal="right" vertical="center"/>
      <protection/>
    </xf>
    <xf numFmtId="3" fontId="30" fillId="36" borderId="86" xfId="57" applyNumberFormat="1" applyFont="1" applyFill="1" applyBorder="1" applyAlignment="1">
      <alignment vertical="center"/>
      <protection/>
    </xf>
    <xf numFmtId="0" fontId="30" fillId="36" borderId="87" xfId="57" applyNumberFormat="1" applyFont="1" applyFill="1" applyBorder="1" applyAlignment="1">
      <alignment vertical="center"/>
      <protection/>
    </xf>
    <xf numFmtId="1" fontId="15" fillId="0" borderId="0" xfId="57" applyNumberFormat="1" applyFont="1" applyFill="1" applyAlignment="1">
      <alignment horizontal="center" vertical="center" wrapText="1"/>
      <protection/>
    </xf>
    <xf numFmtId="49" fontId="14" fillId="35" borderId="59" xfId="57" applyNumberFormat="1" applyFont="1" applyFill="1" applyBorder="1" applyAlignment="1">
      <alignment horizontal="center" vertical="center" wrapText="1"/>
      <protection/>
    </xf>
    <xf numFmtId="49" fontId="14" fillId="35" borderId="60" xfId="57" applyNumberFormat="1" applyFont="1" applyFill="1" applyBorder="1" applyAlignment="1">
      <alignment horizontal="center" vertical="center" wrapText="1"/>
      <protection/>
    </xf>
    <xf numFmtId="49" fontId="14" fillId="35" borderId="63" xfId="57" applyNumberFormat="1" applyFont="1" applyFill="1" applyBorder="1" applyAlignment="1">
      <alignment horizontal="center" vertical="center" wrapText="1"/>
      <protection/>
    </xf>
    <xf numFmtId="49" fontId="14" fillId="35" borderId="61" xfId="57" applyNumberFormat="1" applyFont="1" applyFill="1" applyBorder="1" applyAlignment="1">
      <alignment horizontal="center" vertical="center" wrapText="1"/>
      <protection/>
    </xf>
    <xf numFmtId="1" fontId="31" fillId="0" borderId="0" xfId="57" applyNumberFormat="1" applyFont="1" applyFill="1" applyAlignment="1">
      <alignment horizontal="center" vertical="center" wrapText="1"/>
      <protection/>
    </xf>
    <xf numFmtId="0" fontId="33" fillId="0" borderId="0" xfId="57" applyFont="1" applyFill="1">
      <alignment/>
      <protection/>
    </xf>
    <xf numFmtId="0" fontId="36" fillId="0" borderId="0" xfId="57" applyFont="1" applyFill="1" applyAlignment="1">
      <alignment vertical="center"/>
      <protection/>
    </xf>
    <xf numFmtId="10" fontId="36" fillId="36" borderId="79" xfId="57" applyNumberFormat="1" applyFont="1" applyFill="1" applyBorder="1" applyAlignment="1">
      <alignment horizontal="right" vertical="center"/>
      <protection/>
    </xf>
    <xf numFmtId="3" fontId="36" fillId="36" borderId="80" xfId="57" applyNumberFormat="1" applyFont="1" applyFill="1" applyBorder="1" applyAlignment="1">
      <alignment vertical="center"/>
      <protection/>
    </xf>
    <xf numFmtId="3" fontId="36" fillId="36" borderId="81" xfId="57" applyNumberFormat="1" applyFont="1" applyFill="1" applyBorder="1" applyAlignment="1">
      <alignment vertical="center"/>
      <protection/>
    </xf>
    <xf numFmtId="3" fontId="36" fillId="36" borderId="82" xfId="57" applyNumberFormat="1" applyFont="1" applyFill="1" applyBorder="1" applyAlignment="1">
      <alignment vertical="center"/>
      <protection/>
    </xf>
    <xf numFmtId="3" fontId="36" fillId="36" borderId="83" xfId="57" applyNumberFormat="1" applyFont="1" applyFill="1" applyBorder="1" applyAlignment="1">
      <alignment vertical="center"/>
      <protection/>
    </xf>
    <xf numFmtId="10" fontId="36" fillId="36" borderId="84" xfId="57" applyNumberFormat="1" applyFont="1" applyFill="1" applyBorder="1" applyAlignment="1">
      <alignment vertical="center"/>
      <protection/>
    </xf>
    <xf numFmtId="3" fontId="36" fillId="36" borderId="85" xfId="57" applyNumberFormat="1" applyFont="1" applyFill="1" applyBorder="1" applyAlignment="1">
      <alignment vertical="center"/>
      <protection/>
    </xf>
    <xf numFmtId="10" fontId="36" fillId="36" borderId="84" xfId="57" applyNumberFormat="1" applyFont="1" applyFill="1" applyBorder="1" applyAlignment="1">
      <alignment horizontal="right" vertical="center"/>
      <protection/>
    </xf>
    <xf numFmtId="3" fontId="36" fillId="36" borderId="86" xfId="57" applyNumberFormat="1" applyFont="1" applyFill="1" applyBorder="1" applyAlignment="1">
      <alignment vertical="center"/>
      <protection/>
    </xf>
    <xf numFmtId="0" fontId="36" fillId="36" borderId="87" xfId="57" applyNumberFormat="1" applyFont="1" applyFill="1" applyBorder="1" applyAlignment="1">
      <alignment vertical="center"/>
      <protection/>
    </xf>
    <xf numFmtId="0" fontId="3" fillId="0" borderId="0" xfId="64" applyFont="1">
      <alignment/>
      <protection/>
    </xf>
    <xf numFmtId="0" fontId="26" fillId="0" borderId="0" xfId="64" applyFont="1">
      <alignment/>
      <protection/>
    </xf>
    <xf numFmtId="10" fontId="3" fillId="0" borderId="88" xfId="64" applyNumberFormat="1" applyFont="1" applyBorder="1">
      <alignment/>
      <protection/>
    </xf>
    <xf numFmtId="3" fontId="3" fillId="0" borderId="12" xfId="64" applyNumberFormat="1" applyFont="1" applyBorder="1">
      <alignment/>
      <protection/>
    </xf>
    <xf numFmtId="3" fontId="3" fillId="0" borderId="89" xfId="64" applyNumberFormat="1" applyFont="1" applyBorder="1">
      <alignment/>
      <protection/>
    </xf>
    <xf numFmtId="10" fontId="3" fillId="0" borderId="90" xfId="64" applyNumberFormat="1" applyFont="1" applyBorder="1">
      <alignment/>
      <protection/>
    </xf>
    <xf numFmtId="10" fontId="3" fillId="0" borderId="12" xfId="64" applyNumberFormat="1" applyFont="1" applyBorder="1">
      <alignment/>
      <protection/>
    </xf>
    <xf numFmtId="3" fontId="3" fillId="0" borderId="91" xfId="64" applyNumberFormat="1" applyFont="1" applyBorder="1">
      <alignment/>
      <protection/>
    </xf>
    <xf numFmtId="0" fontId="3" fillId="0" borderId="92" xfId="64" applyNumberFormat="1" applyFont="1" applyBorder="1">
      <alignment/>
      <protection/>
    </xf>
    <xf numFmtId="10" fontId="3" fillId="0" borderId="93" xfId="64" applyNumberFormat="1" applyFont="1" applyBorder="1">
      <alignment/>
      <protection/>
    </xf>
    <xf numFmtId="3" fontId="3" fillId="0" borderId="44" xfId="64" applyNumberFormat="1" applyFont="1" applyBorder="1">
      <alignment/>
      <protection/>
    </xf>
    <xf numFmtId="3" fontId="3" fillId="0" borderId="45" xfId="64" applyNumberFormat="1" applyFont="1" applyBorder="1">
      <alignment/>
      <protection/>
    </xf>
    <xf numFmtId="10" fontId="3" fillId="0" borderId="43" xfId="64" applyNumberFormat="1" applyFont="1" applyBorder="1">
      <alignment/>
      <protection/>
    </xf>
    <xf numFmtId="10" fontId="3" fillId="0" borderId="44" xfId="64" applyNumberFormat="1" applyFont="1" applyBorder="1">
      <alignment/>
      <protection/>
    </xf>
    <xf numFmtId="3" fontId="3" fillId="0" borderId="76" xfId="64" applyNumberFormat="1" applyFont="1" applyBorder="1">
      <alignment/>
      <protection/>
    </xf>
    <xf numFmtId="0" fontId="3" fillId="0" borderId="78" xfId="64" applyNumberFormat="1" applyFont="1" applyBorder="1">
      <alignment/>
      <protection/>
    </xf>
    <xf numFmtId="0" fontId="29" fillId="0" borderId="0" xfId="64" applyFont="1">
      <alignment/>
      <protection/>
    </xf>
    <xf numFmtId="10" fontId="29" fillId="37" borderId="94" xfId="64" applyNumberFormat="1" applyFont="1" applyFill="1" applyBorder="1" applyAlignment="1">
      <alignment vertical="center"/>
      <protection/>
    </xf>
    <xf numFmtId="3" fontId="29" fillId="37" borderId="95" xfId="64" applyNumberFormat="1" applyFont="1" applyFill="1" applyBorder="1" applyAlignment="1">
      <alignment vertical="center"/>
      <protection/>
    </xf>
    <xf numFmtId="10" fontId="29" fillId="37" borderId="96" xfId="64" applyNumberFormat="1" applyFont="1" applyFill="1" applyBorder="1" applyAlignment="1">
      <alignment vertical="center"/>
      <protection/>
    </xf>
    <xf numFmtId="3" fontId="29" fillId="37" borderId="97" xfId="64" applyNumberFormat="1" applyFont="1" applyFill="1" applyBorder="1" applyAlignment="1">
      <alignment vertical="center"/>
      <protection/>
    </xf>
    <xf numFmtId="10" fontId="29" fillId="37" borderId="98" xfId="64" applyNumberFormat="1" applyFont="1" applyFill="1" applyBorder="1" applyAlignment="1">
      <alignment vertical="center"/>
      <protection/>
    </xf>
    <xf numFmtId="3" fontId="29" fillId="37" borderId="99" xfId="64" applyNumberFormat="1" applyFont="1" applyFill="1" applyBorder="1" applyAlignment="1">
      <alignment vertical="center"/>
      <protection/>
    </xf>
    <xf numFmtId="0" fontId="29" fillId="37" borderId="100" xfId="64" applyNumberFormat="1" applyFont="1" applyFill="1" applyBorder="1" applyAlignment="1">
      <alignment vertical="center"/>
      <protection/>
    </xf>
    <xf numFmtId="1" fontId="3" fillId="0" borderId="0" xfId="64" applyNumberFormat="1" applyFont="1" applyAlignment="1">
      <alignment horizontal="center" vertical="center" wrapText="1"/>
      <protection/>
    </xf>
    <xf numFmtId="1" fontId="13" fillId="35" borderId="101" xfId="64" applyNumberFormat="1" applyFont="1" applyFill="1" applyBorder="1" applyAlignment="1">
      <alignment horizontal="center" vertical="center" wrapText="1"/>
      <protection/>
    </xf>
    <xf numFmtId="49" fontId="13" fillId="35" borderId="54" xfId="64" applyNumberFormat="1" applyFont="1" applyFill="1" applyBorder="1" applyAlignment="1">
      <alignment horizontal="center" vertical="center" wrapText="1"/>
      <protection/>
    </xf>
    <xf numFmtId="49" fontId="13" fillId="35" borderId="56" xfId="64" applyNumberFormat="1" applyFont="1" applyFill="1" applyBorder="1" applyAlignment="1">
      <alignment horizontal="center" vertical="center" wrapText="1"/>
      <protection/>
    </xf>
    <xf numFmtId="1" fontId="13" fillId="35" borderId="102" xfId="64" applyNumberFormat="1" applyFont="1" applyFill="1" applyBorder="1" applyAlignment="1">
      <alignment horizontal="center" vertical="center" wrapText="1"/>
      <protection/>
    </xf>
    <xf numFmtId="1" fontId="13" fillId="35" borderId="103" xfId="64" applyNumberFormat="1" applyFont="1" applyFill="1" applyBorder="1" applyAlignment="1">
      <alignment vertical="center" wrapText="1"/>
      <protection/>
    </xf>
    <xf numFmtId="49" fontId="13" fillId="35" borderId="104" xfId="64" applyNumberFormat="1" applyFont="1" applyFill="1" applyBorder="1" applyAlignment="1">
      <alignment horizontal="center" vertical="center" wrapText="1"/>
      <protection/>
    </xf>
    <xf numFmtId="0" fontId="3" fillId="0" borderId="0" xfId="64" applyFont="1" applyAlignment="1">
      <alignment vertical="center"/>
      <protection/>
    </xf>
    <xf numFmtId="0" fontId="30" fillId="0" borderId="0" xfId="64" applyFont="1">
      <alignment/>
      <protection/>
    </xf>
    <xf numFmtId="10" fontId="33" fillId="37" borderId="105" xfId="64" applyNumberFormat="1" applyFont="1" applyFill="1" applyBorder="1">
      <alignment/>
      <protection/>
    </xf>
    <xf numFmtId="3" fontId="30" fillId="37" borderId="106" xfId="64" applyNumberFormat="1" applyFont="1" applyFill="1" applyBorder="1" applyAlignment="1">
      <alignment vertical="center"/>
      <protection/>
    </xf>
    <xf numFmtId="165" fontId="30" fillId="37" borderId="107" xfId="64" applyNumberFormat="1" applyFont="1" applyFill="1" applyBorder="1" applyAlignment="1">
      <alignment vertical="center"/>
      <protection/>
    </xf>
    <xf numFmtId="3" fontId="30" fillId="37" borderId="108" xfId="64" applyNumberFormat="1" applyFont="1" applyFill="1" applyBorder="1" applyAlignment="1">
      <alignment vertical="center"/>
      <protection/>
    </xf>
    <xf numFmtId="10" fontId="33" fillId="37" borderId="107" xfId="64" applyNumberFormat="1" applyFont="1" applyFill="1" applyBorder="1">
      <alignment/>
      <protection/>
    </xf>
    <xf numFmtId="3" fontId="30" fillId="37" borderId="109" xfId="64" applyNumberFormat="1" applyFont="1" applyFill="1" applyBorder="1" applyAlignment="1">
      <alignment vertical="center"/>
      <protection/>
    </xf>
    <xf numFmtId="0" fontId="30" fillId="37" borderId="110" xfId="64" applyNumberFormat="1" applyFont="1" applyFill="1" applyBorder="1" applyAlignment="1">
      <alignment vertical="center"/>
      <protection/>
    </xf>
    <xf numFmtId="0" fontId="5" fillId="0" borderId="0" xfId="57" applyFont="1" applyFill="1">
      <alignment/>
      <protection/>
    </xf>
    <xf numFmtId="10" fontId="13" fillId="38" borderId="111" xfId="57" applyNumberFormat="1" applyFont="1" applyFill="1" applyBorder="1" applyAlignment="1">
      <alignment horizontal="right"/>
      <protection/>
    </xf>
    <xf numFmtId="3" fontId="13" fillId="38" borderId="112" xfId="57" applyNumberFormat="1" applyFont="1" applyFill="1" applyBorder="1">
      <alignment/>
      <protection/>
    </xf>
    <xf numFmtId="3" fontId="13" fillId="38" borderId="113" xfId="57" applyNumberFormat="1" applyFont="1" applyFill="1" applyBorder="1">
      <alignment/>
      <protection/>
    </xf>
    <xf numFmtId="3" fontId="13" fillId="38" borderId="114" xfId="57" applyNumberFormat="1" applyFont="1" applyFill="1" applyBorder="1">
      <alignment/>
      <protection/>
    </xf>
    <xf numFmtId="10" fontId="13" fillId="38" borderId="115" xfId="57" applyNumberFormat="1" applyFont="1" applyFill="1" applyBorder="1">
      <alignment/>
      <protection/>
    </xf>
    <xf numFmtId="10" fontId="13" fillId="38" borderId="115" xfId="57" applyNumberFormat="1" applyFont="1" applyFill="1" applyBorder="1" applyAlignment="1">
      <alignment horizontal="right"/>
      <protection/>
    </xf>
    <xf numFmtId="0" fontId="13" fillId="38" borderId="116" xfId="57" applyFont="1" applyFill="1" applyBorder="1">
      <alignment/>
      <protection/>
    </xf>
    <xf numFmtId="10" fontId="3" fillId="0" borderId="117" xfId="57" applyNumberFormat="1" applyFont="1" applyFill="1" applyBorder="1" applyAlignment="1">
      <alignment horizontal="right"/>
      <protection/>
    </xf>
    <xf numFmtId="3" fontId="3" fillId="0" borderId="68" xfId="57" applyNumberFormat="1" applyFont="1" applyFill="1" applyBorder="1">
      <alignment/>
      <protection/>
    </xf>
    <xf numFmtId="3" fontId="3" fillId="0" borderId="67" xfId="57" applyNumberFormat="1" applyFont="1" applyFill="1" applyBorder="1">
      <alignment/>
      <protection/>
    </xf>
    <xf numFmtId="3" fontId="3" fillId="0" borderId="118" xfId="57" applyNumberFormat="1" applyFont="1" applyFill="1" applyBorder="1">
      <alignment/>
      <protection/>
    </xf>
    <xf numFmtId="10" fontId="3" fillId="0" borderId="119" xfId="57" applyNumberFormat="1" applyFont="1" applyFill="1" applyBorder="1">
      <alignment/>
      <protection/>
    </xf>
    <xf numFmtId="3" fontId="3" fillId="0" borderId="71" xfId="57" applyNumberFormat="1" applyFont="1" applyFill="1" applyBorder="1">
      <alignment/>
      <protection/>
    </xf>
    <xf numFmtId="10" fontId="3" fillId="0" borderId="119" xfId="57" applyNumberFormat="1" applyFont="1" applyFill="1" applyBorder="1" applyAlignment="1">
      <alignment horizontal="right"/>
      <protection/>
    </xf>
    <xf numFmtId="0" fontId="3" fillId="0" borderId="72" xfId="57" applyFont="1" applyFill="1" applyBorder="1">
      <alignment/>
      <protection/>
    </xf>
    <xf numFmtId="0" fontId="13" fillId="0" borderId="0" xfId="57" applyFont="1" applyFill="1" applyAlignment="1">
      <alignment vertical="center"/>
      <protection/>
    </xf>
    <xf numFmtId="10" fontId="13" fillId="38" borderId="120" xfId="57" applyNumberFormat="1" applyFont="1" applyFill="1" applyBorder="1" applyAlignment="1">
      <alignment horizontal="right" vertical="center"/>
      <protection/>
    </xf>
    <xf numFmtId="3" fontId="13" fillId="38" borderId="121" xfId="57" applyNumberFormat="1" applyFont="1" applyFill="1" applyBorder="1" applyAlignment="1">
      <alignment vertical="center"/>
      <protection/>
    </xf>
    <xf numFmtId="3" fontId="13" fillId="38" borderId="122" xfId="57" applyNumberFormat="1" applyFont="1" applyFill="1" applyBorder="1" applyAlignment="1">
      <alignment vertical="center"/>
      <protection/>
    </xf>
    <xf numFmtId="3" fontId="13" fillId="38" borderId="123" xfId="57" applyNumberFormat="1" applyFont="1" applyFill="1" applyBorder="1" applyAlignment="1">
      <alignment vertical="center"/>
      <protection/>
    </xf>
    <xf numFmtId="10" fontId="13" fillId="38" borderId="124" xfId="57" applyNumberFormat="1" applyFont="1" applyFill="1" applyBorder="1" applyAlignment="1">
      <alignment vertical="center"/>
      <protection/>
    </xf>
    <xf numFmtId="10" fontId="13" fillId="38" borderId="124" xfId="57" applyNumberFormat="1" applyFont="1" applyFill="1" applyBorder="1" applyAlignment="1">
      <alignment horizontal="right" vertical="center"/>
      <protection/>
    </xf>
    <xf numFmtId="0" fontId="13" fillId="38" borderId="125" xfId="57" applyFont="1" applyFill="1" applyBorder="1" applyAlignment="1">
      <alignment vertical="center"/>
      <protection/>
    </xf>
    <xf numFmtId="10" fontId="3" fillId="0" borderId="93" xfId="57" applyNumberFormat="1" applyFont="1" applyFill="1" applyBorder="1" applyAlignment="1">
      <alignment horizontal="right"/>
      <protection/>
    </xf>
    <xf numFmtId="3" fontId="3" fillId="0" borderId="46" xfId="57" applyNumberFormat="1" applyFont="1" applyFill="1" applyBorder="1">
      <alignment/>
      <protection/>
    </xf>
    <xf numFmtId="3" fontId="3" fillId="0" borderId="75" xfId="57" applyNumberFormat="1" applyFont="1" applyFill="1" applyBorder="1">
      <alignment/>
      <protection/>
    </xf>
    <xf numFmtId="3" fontId="3" fillId="0" borderId="45" xfId="57" applyNumberFormat="1" applyFont="1" applyFill="1" applyBorder="1">
      <alignment/>
      <protection/>
    </xf>
    <xf numFmtId="10" fontId="3" fillId="0" borderId="43" xfId="57" applyNumberFormat="1" applyFont="1" applyFill="1" applyBorder="1">
      <alignment/>
      <protection/>
    </xf>
    <xf numFmtId="10" fontId="3" fillId="0" borderId="43" xfId="57" applyNumberFormat="1" applyFont="1" applyFill="1" applyBorder="1" applyAlignment="1">
      <alignment horizontal="right"/>
      <protection/>
    </xf>
    <xf numFmtId="0" fontId="3" fillId="0" borderId="78" xfId="57" applyFont="1" applyFill="1" applyBorder="1">
      <alignment/>
      <protection/>
    </xf>
    <xf numFmtId="3" fontId="3" fillId="0" borderId="44" xfId="57" applyNumberFormat="1" applyFont="1" applyFill="1" applyBorder="1">
      <alignment/>
      <protection/>
    </xf>
    <xf numFmtId="10" fontId="3" fillId="0" borderId="126" xfId="57" applyNumberFormat="1" applyFont="1" applyFill="1" applyBorder="1" applyAlignment="1">
      <alignment horizontal="right"/>
      <protection/>
    </xf>
    <xf numFmtId="3" fontId="3" fillId="0" borderId="127" xfId="57" applyNumberFormat="1" applyFont="1" applyFill="1" applyBorder="1">
      <alignment/>
      <protection/>
    </xf>
    <xf numFmtId="3" fontId="3" fillId="0" borderId="128" xfId="57" applyNumberFormat="1" applyFont="1" applyFill="1" applyBorder="1">
      <alignment/>
      <protection/>
    </xf>
    <xf numFmtId="3" fontId="3" fillId="0" borderId="129" xfId="57" applyNumberFormat="1" applyFont="1" applyFill="1" applyBorder="1">
      <alignment/>
      <protection/>
    </xf>
    <xf numFmtId="10" fontId="3" fillId="0" borderId="130" xfId="57" applyNumberFormat="1" applyFont="1" applyFill="1" applyBorder="1">
      <alignment/>
      <protection/>
    </xf>
    <xf numFmtId="10" fontId="3" fillId="0" borderId="130" xfId="57" applyNumberFormat="1" applyFont="1" applyFill="1" applyBorder="1" applyAlignment="1">
      <alignment horizontal="right"/>
      <protection/>
    </xf>
    <xf numFmtId="0" fontId="3" fillId="0" borderId="131" xfId="57" applyFont="1" applyFill="1" applyBorder="1">
      <alignment/>
      <protection/>
    </xf>
    <xf numFmtId="0" fontId="29" fillId="0" borderId="0" xfId="57" applyFont="1" applyFill="1" applyAlignment="1">
      <alignment vertical="center"/>
      <protection/>
    </xf>
    <xf numFmtId="10" fontId="29" fillId="36" borderId="132" xfId="57" applyNumberFormat="1" applyFont="1" applyFill="1" applyBorder="1" applyAlignment="1">
      <alignment horizontal="right" vertical="center"/>
      <protection/>
    </xf>
    <xf numFmtId="3" fontId="29" fillId="36" borderId="133" xfId="57" applyNumberFormat="1" applyFont="1" applyFill="1" applyBorder="1" applyAlignment="1">
      <alignment vertical="center"/>
      <protection/>
    </xf>
    <xf numFmtId="3" fontId="29" fillId="36" borderId="134" xfId="57" applyNumberFormat="1" applyFont="1" applyFill="1" applyBorder="1" applyAlignment="1">
      <alignment vertical="center"/>
      <protection/>
    </xf>
    <xf numFmtId="3" fontId="29" fillId="36" borderId="135" xfId="57" applyNumberFormat="1" applyFont="1" applyFill="1" applyBorder="1" applyAlignment="1">
      <alignment vertical="center"/>
      <protection/>
    </xf>
    <xf numFmtId="9" fontId="29" fillId="36" borderId="136" xfId="57" applyNumberFormat="1" applyFont="1" applyFill="1" applyBorder="1" applyAlignment="1">
      <alignment vertical="center"/>
      <protection/>
    </xf>
    <xf numFmtId="10" fontId="29" fillId="36" borderId="137" xfId="57" applyNumberFormat="1" applyFont="1" applyFill="1" applyBorder="1" applyAlignment="1">
      <alignment horizontal="right" vertical="center"/>
      <protection/>
    </xf>
    <xf numFmtId="0" fontId="29" fillId="36" borderId="138" xfId="57" applyNumberFormat="1" applyFont="1" applyFill="1" applyBorder="1" applyAlignment="1">
      <alignment vertical="center"/>
      <protection/>
    </xf>
    <xf numFmtId="1" fontId="3" fillId="0" borderId="0" xfId="57" applyNumberFormat="1" applyFont="1" applyFill="1" applyAlignment="1">
      <alignment horizontal="center" vertical="center" wrapText="1"/>
      <protection/>
    </xf>
    <xf numFmtId="49" fontId="13" fillId="35" borderId="59" xfId="57" applyNumberFormat="1" applyFont="1" applyFill="1" applyBorder="1" applyAlignment="1">
      <alignment horizontal="center" vertical="center" wrapText="1"/>
      <protection/>
    </xf>
    <xf numFmtId="49" fontId="13" fillId="35" borderId="60" xfId="57" applyNumberFormat="1" applyFont="1" applyFill="1" applyBorder="1" applyAlignment="1">
      <alignment horizontal="center" vertical="center" wrapText="1"/>
      <protection/>
    </xf>
    <xf numFmtId="49" fontId="13" fillId="35" borderId="63" xfId="57" applyNumberFormat="1" applyFont="1" applyFill="1" applyBorder="1" applyAlignment="1">
      <alignment horizontal="center" vertical="center" wrapText="1"/>
      <protection/>
    </xf>
    <xf numFmtId="0" fontId="15" fillId="0" borderId="0" xfId="57" applyFont="1" applyFill="1">
      <alignment/>
      <protection/>
    </xf>
    <xf numFmtId="10" fontId="6" fillId="38" borderId="111" xfId="57" applyNumberFormat="1" applyFont="1" applyFill="1" applyBorder="1" applyAlignment="1">
      <alignment horizontal="right"/>
      <protection/>
    </xf>
    <xf numFmtId="3" fontId="6" fillId="38" borderId="139" xfId="57" applyNumberFormat="1" applyFont="1" applyFill="1" applyBorder="1">
      <alignment/>
      <protection/>
    </xf>
    <xf numFmtId="3" fontId="6" fillId="38" borderId="140" xfId="57" applyNumberFormat="1" applyFont="1" applyFill="1" applyBorder="1">
      <alignment/>
      <protection/>
    </xf>
    <xf numFmtId="3" fontId="6" fillId="38" borderId="112" xfId="57" applyNumberFormat="1" applyFont="1" applyFill="1" applyBorder="1">
      <alignment/>
      <protection/>
    </xf>
    <xf numFmtId="3" fontId="6" fillId="38" borderId="113" xfId="57" applyNumberFormat="1" applyFont="1" applyFill="1" applyBorder="1">
      <alignment/>
      <protection/>
    </xf>
    <xf numFmtId="3" fontId="6" fillId="38" borderId="114" xfId="57" applyNumberFormat="1" applyFont="1" applyFill="1" applyBorder="1">
      <alignment/>
      <protection/>
    </xf>
    <xf numFmtId="10" fontId="6" fillId="38" borderId="115" xfId="57" applyNumberFormat="1" applyFont="1" applyFill="1" applyBorder="1">
      <alignment/>
      <protection/>
    </xf>
    <xf numFmtId="10" fontId="6" fillId="38" borderId="115" xfId="57" applyNumberFormat="1" applyFont="1" applyFill="1" applyBorder="1" applyAlignment="1">
      <alignment horizontal="right"/>
      <protection/>
    </xf>
    <xf numFmtId="0" fontId="6" fillId="38" borderId="116" xfId="57" applyFont="1" applyFill="1" applyBorder="1">
      <alignment/>
      <protection/>
    </xf>
    <xf numFmtId="3" fontId="3" fillId="0" borderId="69" xfId="57" applyNumberFormat="1" applyFont="1" applyFill="1" applyBorder="1">
      <alignment/>
      <protection/>
    </xf>
    <xf numFmtId="3" fontId="3" fillId="0" borderId="141" xfId="57" applyNumberFormat="1" applyFont="1" applyFill="1" applyBorder="1">
      <alignment/>
      <protection/>
    </xf>
    <xf numFmtId="10" fontId="6" fillId="0" borderId="119" xfId="57" applyNumberFormat="1" applyFont="1" applyFill="1" applyBorder="1" applyAlignment="1">
      <alignment horizontal="right"/>
      <protection/>
    </xf>
    <xf numFmtId="0" fontId="13" fillId="0" borderId="0" xfId="57" applyFont="1" applyFill="1">
      <alignment/>
      <protection/>
    </xf>
    <xf numFmtId="10" fontId="6" fillId="38" borderId="120" xfId="57" applyNumberFormat="1" applyFont="1" applyFill="1" applyBorder="1" applyAlignment="1">
      <alignment horizontal="right"/>
      <protection/>
    </xf>
    <xf numFmtId="3" fontId="6" fillId="38" borderId="142" xfId="57" applyNumberFormat="1" applyFont="1" applyFill="1" applyBorder="1">
      <alignment/>
      <protection/>
    </xf>
    <xf numFmtId="3" fontId="6" fillId="38" borderId="143" xfId="57" applyNumberFormat="1" applyFont="1" applyFill="1" applyBorder="1">
      <alignment/>
      <protection/>
    </xf>
    <xf numFmtId="3" fontId="6" fillId="38" borderId="121" xfId="57" applyNumberFormat="1" applyFont="1" applyFill="1" applyBorder="1">
      <alignment/>
      <protection/>
    </xf>
    <xf numFmtId="3" fontId="6" fillId="38" borderId="122" xfId="57" applyNumberFormat="1" applyFont="1" applyFill="1" applyBorder="1">
      <alignment/>
      <protection/>
    </xf>
    <xf numFmtId="3" fontId="6" fillId="38" borderId="123" xfId="57" applyNumberFormat="1" applyFont="1" applyFill="1" applyBorder="1">
      <alignment/>
      <protection/>
    </xf>
    <xf numFmtId="10" fontId="6" fillId="38" borderId="124" xfId="57" applyNumberFormat="1" applyFont="1" applyFill="1" applyBorder="1">
      <alignment/>
      <protection/>
    </xf>
    <xf numFmtId="10" fontId="6" fillId="38" borderId="124" xfId="57" applyNumberFormat="1" applyFont="1" applyFill="1" applyBorder="1" applyAlignment="1">
      <alignment horizontal="right"/>
      <protection/>
    </xf>
    <xf numFmtId="0" fontId="6" fillId="38" borderId="125" xfId="57" applyFont="1" applyFill="1" applyBorder="1">
      <alignment/>
      <protection/>
    </xf>
    <xf numFmtId="3" fontId="3" fillId="0" borderId="144" xfId="57" applyNumberFormat="1" applyFont="1" applyFill="1" applyBorder="1">
      <alignment/>
      <protection/>
    </xf>
    <xf numFmtId="3" fontId="3" fillId="0" borderId="76" xfId="57" applyNumberFormat="1" applyFont="1" applyFill="1" applyBorder="1">
      <alignment/>
      <protection/>
    </xf>
    <xf numFmtId="10" fontId="6" fillId="0" borderId="43" xfId="57" applyNumberFormat="1" applyFont="1" applyFill="1" applyBorder="1" applyAlignment="1">
      <alignment horizontal="right"/>
      <protection/>
    </xf>
    <xf numFmtId="3" fontId="3" fillId="0" borderId="145" xfId="57" applyNumberFormat="1" applyFont="1" applyFill="1" applyBorder="1">
      <alignment/>
      <protection/>
    </xf>
    <xf numFmtId="3" fontId="3" fillId="0" borderId="146" xfId="57" applyNumberFormat="1" applyFont="1" applyFill="1" applyBorder="1">
      <alignment/>
      <protection/>
    </xf>
    <xf numFmtId="3" fontId="3" fillId="0" borderId="147" xfId="57" applyNumberFormat="1" applyFont="1" applyFill="1" applyBorder="1">
      <alignment/>
      <protection/>
    </xf>
    <xf numFmtId="10" fontId="6" fillId="0" borderId="130" xfId="57" applyNumberFormat="1" applyFont="1" applyFill="1" applyBorder="1" applyAlignment="1">
      <alignment horizontal="right"/>
      <protection/>
    </xf>
    <xf numFmtId="10" fontId="30" fillId="8" borderId="132" xfId="57" applyNumberFormat="1" applyFont="1" applyFill="1" applyBorder="1" applyAlignment="1">
      <alignment horizontal="right" vertical="center"/>
      <protection/>
    </xf>
    <xf numFmtId="3" fontId="30" fillId="8" borderId="148" xfId="57" applyNumberFormat="1" applyFont="1" applyFill="1" applyBorder="1" applyAlignment="1">
      <alignment vertical="center"/>
      <protection/>
    </xf>
    <xf numFmtId="3" fontId="30" fillId="8" borderId="149" xfId="57" applyNumberFormat="1" applyFont="1" applyFill="1" applyBorder="1" applyAlignment="1">
      <alignment vertical="center"/>
      <protection/>
    </xf>
    <xf numFmtId="3" fontId="30" fillId="8" borderId="150" xfId="57" applyNumberFormat="1" applyFont="1" applyFill="1" applyBorder="1" applyAlignment="1">
      <alignment vertical="center"/>
      <protection/>
    </xf>
    <xf numFmtId="3" fontId="30" fillId="8" borderId="0" xfId="57" applyNumberFormat="1" applyFont="1" applyFill="1" applyBorder="1" applyAlignment="1">
      <alignment vertical="center"/>
      <protection/>
    </xf>
    <xf numFmtId="3" fontId="30" fillId="8" borderId="151" xfId="57" applyNumberFormat="1" applyFont="1" applyFill="1" applyBorder="1" applyAlignment="1">
      <alignment vertical="center"/>
      <protection/>
    </xf>
    <xf numFmtId="10" fontId="30" fillId="8" borderId="152" xfId="57" applyNumberFormat="1" applyFont="1" applyFill="1" applyBorder="1" applyAlignment="1">
      <alignment vertical="center"/>
      <protection/>
    </xf>
    <xf numFmtId="10" fontId="30" fillId="8" borderId="152" xfId="57" applyNumberFormat="1" applyFont="1" applyFill="1" applyBorder="1" applyAlignment="1">
      <alignment horizontal="right" vertical="center"/>
      <protection/>
    </xf>
    <xf numFmtId="0" fontId="30" fillId="8" borderId="153" xfId="57" applyNumberFormat="1" applyFont="1" applyFill="1" applyBorder="1" applyAlignment="1">
      <alignment vertical="center"/>
      <protection/>
    </xf>
    <xf numFmtId="49" fontId="5" fillId="35" borderId="61" xfId="57" applyNumberFormat="1" applyFont="1" applyFill="1" applyBorder="1" applyAlignment="1">
      <alignment horizontal="center" vertical="center" wrapText="1"/>
      <protection/>
    </xf>
    <xf numFmtId="49" fontId="13" fillId="35" borderId="154" xfId="57" applyNumberFormat="1" applyFont="1" applyFill="1" applyBorder="1" applyAlignment="1">
      <alignment horizontal="center" vertical="center" wrapText="1"/>
      <protection/>
    </xf>
    <xf numFmtId="49" fontId="14" fillId="35" borderId="148" xfId="57" applyNumberFormat="1" applyFont="1" applyFill="1" applyBorder="1" applyAlignment="1">
      <alignment horizontal="center" vertical="center" wrapText="1"/>
      <protection/>
    </xf>
    <xf numFmtId="0" fontId="30" fillId="37" borderId="153" xfId="57" applyNumberFormat="1" applyFont="1" applyFill="1" applyBorder="1" applyAlignment="1">
      <alignment vertical="center"/>
      <protection/>
    </xf>
    <xf numFmtId="3" fontId="13" fillId="38" borderId="143" xfId="57" applyNumberFormat="1" applyFont="1" applyFill="1" applyBorder="1" applyAlignment="1">
      <alignment vertical="center"/>
      <protection/>
    </xf>
    <xf numFmtId="10" fontId="13" fillId="38" borderId="93" xfId="57" applyNumberFormat="1" applyFont="1" applyFill="1" applyBorder="1" applyAlignment="1">
      <alignment horizontal="right" vertical="center"/>
      <protection/>
    </xf>
    <xf numFmtId="3" fontId="13" fillId="38" borderId="75" xfId="57" applyNumberFormat="1" applyFont="1" applyFill="1" applyBorder="1" applyAlignment="1">
      <alignment vertical="center"/>
      <protection/>
    </xf>
    <xf numFmtId="3" fontId="13" fillId="38" borderId="46" xfId="57" applyNumberFormat="1" applyFont="1" applyFill="1" applyBorder="1" applyAlignment="1">
      <alignment vertical="center"/>
      <protection/>
    </xf>
    <xf numFmtId="3" fontId="13" fillId="38" borderId="45" xfId="57" applyNumberFormat="1" applyFont="1" applyFill="1" applyBorder="1" applyAlignment="1">
      <alignment vertical="center"/>
      <protection/>
    </xf>
    <xf numFmtId="10" fontId="13" fillId="38" borderId="43" xfId="57" applyNumberFormat="1" applyFont="1" applyFill="1" applyBorder="1" applyAlignment="1">
      <alignment vertical="center"/>
      <protection/>
    </xf>
    <xf numFmtId="10" fontId="13" fillId="38" borderId="43" xfId="57" applyNumberFormat="1" applyFont="1" applyFill="1" applyBorder="1" applyAlignment="1">
      <alignment horizontal="right" vertical="center"/>
      <protection/>
    </xf>
    <xf numFmtId="0" fontId="13" fillId="38" borderId="78" xfId="57" applyFont="1" applyFill="1" applyBorder="1" applyAlignment="1">
      <alignment vertical="center"/>
      <protection/>
    </xf>
    <xf numFmtId="10" fontId="29" fillId="36" borderId="155" xfId="57" applyNumberFormat="1" applyFont="1" applyFill="1" applyBorder="1" applyAlignment="1">
      <alignment horizontal="right" vertical="center"/>
      <protection/>
    </xf>
    <xf numFmtId="3" fontId="29" fillId="36" borderId="82" xfId="57" applyNumberFormat="1" applyFont="1" applyFill="1" applyBorder="1" applyAlignment="1">
      <alignment vertical="center"/>
      <protection/>
    </xf>
    <xf numFmtId="3" fontId="29" fillId="36" borderId="81" xfId="57" applyNumberFormat="1" applyFont="1" applyFill="1" applyBorder="1" applyAlignment="1">
      <alignment vertical="center"/>
      <protection/>
    </xf>
    <xf numFmtId="3" fontId="29" fillId="36" borderId="86" xfId="57" applyNumberFormat="1" applyFont="1" applyFill="1" applyBorder="1" applyAlignment="1">
      <alignment vertical="center"/>
      <protection/>
    </xf>
    <xf numFmtId="165" fontId="29" fillId="36" borderId="156" xfId="57" applyNumberFormat="1" applyFont="1" applyFill="1" applyBorder="1" applyAlignment="1">
      <alignment vertical="center"/>
      <protection/>
    </xf>
    <xf numFmtId="0" fontId="29" fillId="36" borderId="87" xfId="57" applyNumberFormat="1" applyFont="1" applyFill="1" applyBorder="1" applyAlignment="1">
      <alignment vertical="center"/>
      <protection/>
    </xf>
    <xf numFmtId="10" fontId="30" fillId="36" borderId="132" xfId="57" applyNumberFormat="1" applyFont="1" applyFill="1" applyBorder="1" applyAlignment="1">
      <alignment horizontal="right" vertical="center"/>
      <protection/>
    </xf>
    <xf numFmtId="3" fontId="30" fillId="36" borderId="150" xfId="57" applyNumberFormat="1" applyFont="1" applyFill="1" applyBorder="1" applyAlignment="1">
      <alignment vertical="center"/>
      <protection/>
    </xf>
    <xf numFmtId="3" fontId="30" fillId="36" borderId="149" xfId="57" applyNumberFormat="1" applyFont="1" applyFill="1" applyBorder="1" applyAlignment="1">
      <alignment vertical="center"/>
      <protection/>
    </xf>
    <xf numFmtId="3" fontId="30" fillId="36" borderId="0" xfId="57" applyNumberFormat="1" applyFont="1" applyFill="1" applyBorder="1" applyAlignment="1">
      <alignment vertical="center"/>
      <protection/>
    </xf>
    <xf numFmtId="3" fontId="30" fillId="36" borderId="151" xfId="57" applyNumberFormat="1" applyFont="1" applyFill="1" applyBorder="1" applyAlignment="1">
      <alignment vertical="center"/>
      <protection/>
    </xf>
    <xf numFmtId="10" fontId="30" fillId="36" borderId="152" xfId="57" applyNumberFormat="1" applyFont="1" applyFill="1" applyBorder="1" applyAlignment="1">
      <alignment vertical="center"/>
      <protection/>
    </xf>
    <xf numFmtId="0" fontId="30" fillId="36" borderId="153" xfId="57" applyNumberFormat="1" applyFont="1" applyFill="1" applyBorder="1" applyAlignment="1">
      <alignment vertical="center"/>
      <protection/>
    </xf>
    <xf numFmtId="0" fontId="5" fillId="0" borderId="0" xfId="57" applyFont="1" applyFill="1" applyAlignment="1">
      <alignment vertical="center"/>
      <protection/>
    </xf>
    <xf numFmtId="10" fontId="13" fillId="38" borderId="111" xfId="57" applyNumberFormat="1" applyFont="1" applyFill="1" applyBorder="1" applyAlignment="1">
      <alignment horizontal="right" vertical="center"/>
      <protection/>
    </xf>
    <xf numFmtId="3" fontId="13" fillId="38" borderId="112" xfId="57" applyNumberFormat="1" applyFont="1" applyFill="1" applyBorder="1" applyAlignment="1">
      <alignment vertical="center"/>
      <protection/>
    </xf>
    <xf numFmtId="3" fontId="13" fillId="38" borderId="113" xfId="57" applyNumberFormat="1" applyFont="1" applyFill="1" applyBorder="1" applyAlignment="1">
      <alignment vertical="center"/>
      <protection/>
    </xf>
    <xf numFmtId="3" fontId="13" fillId="38" borderId="114" xfId="57" applyNumberFormat="1" applyFont="1" applyFill="1" applyBorder="1" applyAlignment="1">
      <alignment vertical="center"/>
      <protection/>
    </xf>
    <xf numFmtId="10" fontId="13" fillId="38" borderId="115" xfId="57" applyNumberFormat="1" applyFont="1" applyFill="1" applyBorder="1" applyAlignment="1">
      <alignment vertical="center"/>
      <protection/>
    </xf>
    <xf numFmtId="0" fontId="13" fillId="38" borderId="116" xfId="57" applyFont="1" applyFill="1" applyBorder="1" applyAlignment="1">
      <alignment vertical="center"/>
      <protection/>
    </xf>
    <xf numFmtId="165" fontId="30" fillId="36" borderId="152" xfId="57" applyNumberFormat="1" applyFont="1" applyFill="1" applyBorder="1" applyAlignment="1">
      <alignment vertical="center"/>
      <protection/>
    </xf>
    <xf numFmtId="0" fontId="39" fillId="0" borderId="0" xfId="56" applyFont="1" applyFill="1">
      <alignment/>
      <protection/>
    </xf>
    <xf numFmtId="0" fontId="40" fillId="0" borderId="0" xfId="56" applyFont="1" applyFill="1">
      <alignment/>
      <protection/>
    </xf>
    <xf numFmtId="0" fontId="117" fillId="3" borderId="37" xfId="56" applyFont="1" applyFill="1" applyBorder="1">
      <alignment/>
      <protection/>
    </xf>
    <xf numFmtId="0" fontId="118" fillId="3" borderId="36" xfId="56" applyFont="1" applyFill="1" applyBorder="1">
      <alignment/>
      <protection/>
    </xf>
    <xf numFmtId="0" fontId="119" fillId="3" borderId="18" xfId="56" applyFont="1" applyFill="1" applyBorder="1">
      <alignment/>
      <protection/>
    </xf>
    <xf numFmtId="0" fontId="118" fillId="3" borderId="17" xfId="56" applyFont="1" applyFill="1" applyBorder="1">
      <alignment/>
      <protection/>
    </xf>
    <xf numFmtId="0" fontId="120" fillId="3" borderId="18" xfId="56" applyFont="1" applyFill="1" applyBorder="1">
      <alignment/>
      <protection/>
    </xf>
    <xf numFmtId="0" fontId="121" fillId="3" borderId="18" xfId="56" applyFont="1" applyFill="1" applyBorder="1">
      <alignment/>
      <protection/>
    </xf>
    <xf numFmtId="0" fontId="117" fillId="3" borderId="18" xfId="56" applyFont="1" applyFill="1" applyBorder="1">
      <alignment/>
      <protection/>
    </xf>
    <xf numFmtId="0" fontId="117" fillId="3" borderId="157" xfId="56" applyFont="1" applyFill="1" applyBorder="1">
      <alignment/>
      <protection/>
    </xf>
    <xf numFmtId="0" fontId="118" fillId="3" borderId="77" xfId="56" applyFont="1" applyFill="1" applyBorder="1">
      <alignment/>
      <protection/>
    </xf>
    <xf numFmtId="17" fontId="40" fillId="0" borderId="0" xfId="56" applyNumberFormat="1" applyFont="1" applyFill="1">
      <alignment/>
      <protection/>
    </xf>
    <xf numFmtId="0" fontId="40" fillId="39" borderId="14" xfId="56" applyFont="1" applyFill="1" applyBorder="1">
      <alignment/>
      <protection/>
    </xf>
    <xf numFmtId="0" fontId="40" fillId="39" borderId="13" xfId="56" applyFont="1" applyFill="1" applyBorder="1">
      <alignment/>
      <protection/>
    </xf>
    <xf numFmtId="0" fontId="45" fillId="36" borderId="158" xfId="56" applyFont="1" applyFill="1" applyBorder="1">
      <alignment/>
      <protection/>
    </xf>
    <xf numFmtId="0" fontId="46" fillId="36" borderId="159" xfId="45" applyFont="1" applyFill="1" applyBorder="1" applyAlignment="1" applyProtection="1">
      <alignment horizontal="left" indent="1"/>
      <protection/>
    </xf>
    <xf numFmtId="0" fontId="45" fillId="3" borderId="160" xfId="56" applyFont="1" applyFill="1" applyBorder="1">
      <alignment/>
      <protection/>
    </xf>
    <xf numFmtId="0" fontId="46" fillId="3" borderId="117" xfId="45" applyFont="1" applyFill="1" applyBorder="1" applyAlignment="1" applyProtection="1">
      <alignment horizontal="left" indent="1"/>
      <protection/>
    </xf>
    <xf numFmtId="0" fontId="45" fillId="36" borderId="160" xfId="56" applyFont="1" applyFill="1" applyBorder="1">
      <alignment/>
      <protection/>
    </xf>
    <xf numFmtId="0" fontId="46" fillId="36" borderId="117" xfId="45" applyFont="1" applyFill="1" applyBorder="1" applyAlignment="1" applyProtection="1">
      <alignment horizontal="left" indent="1"/>
      <protection/>
    </xf>
    <xf numFmtId="0" fontId="45" fillId="36" borderId="18" xfId="56" applyFont="1" applyFill="1" applyBorder="1">
      <alignment/>
      <protection/>
    </xf>
    <xf numFmtId="0" fontId="46" fillId="36" borderId="93" xfId="45" applyFont="1" applyFill="1" applyBorder="1" applyAlignment="1" applyProtection="1">
      <alignment horizontal="left" indent="1"/>
      <protection/>
    </xf>
    <xf numFmtId="0" fontId="122" fillId="7" borderId="161" xfId="59" applyFont="1" applyFill="1" applyBorder="1">
      <alignment/>
      <protection/>
    </xf>
    <xf numFmtId="0" fontId="122" fillId="7" borderId="0" xfId="59" applyFont="1" applyFill="1">
      <alignment/>
      <protection/>
    </xf>
    <xf numFmtId="0" fontId="123" fillId="7" borderId="162" xfId="59" applyFont="1" applyFill="1" applyBorder="1" applyAlignment="1">
      <alignment/>
      <protection/>
    </xf>
    <xf numFmtId="0" fontId="124" fillId="7" borderId="148" xfId="59" applyFont="1" applyFill="1" applyBorder="1" applyAlignment="1">
      <alignment/>
      <protection/>
    </xf>
    <xf numFmtId="0" fontId="125" fillId="7" borderId="162" xfId="59" applyFont="1" applyFill="1" applyBorder="1" applyAlignment="1">
      <alignment/>
      <protection/>
    </xf>
    <xf numFmtId="0" fontId="126" fillId="7" borderId="148" xfId="59" applyFont="1" applyFill="1" applyBorder="1" applyAlignment="1">
      <alignment/>
      <protection/>
    </xf>
    <xf numFmtId="37" fontId="127" fillId="7" borderId="0" xfId="61" applyFont="1" applyFill="1">
      <alignment/>
      <protection/>
    </xf>
    <xf numFmtId="37" fontId="128" fillId="7" borderId="0" xfId="61" applyFont="1" applyFill="1">
      <alignment/>
      <protection/>
    </xf>
    <xf numFmtId="37" fontId="129" fillId="7" borderId="0" xfId="61" applyFont="1" applyFill="1" applyAlignment="1">
      <alignment horizontal="left" indent="1"/>
      <protection/>
    </xf>
    <xf numFmtId="37" fontId="130" fillId="7" borderId="0" xfId="61" applyFont="1" applyFill="1">
      <alignment/>
      <protection/>
    </xf>
    <xf numFmtId="37" fontId="3" fillId="0" borderId="18" xfId="60" applyFont="1" applyFill="1" applyBorder="1" applyProtection="1">
      <alignment/>
      <protection/>
    </xf>
    <xf numFmtId="37" fontId="131" fillId="0" borderId="0" xfId="60" applyFont="1">
      <alignment/>
      <protection/>
    </xf>
    <xf numFmtId="0" fontId="46" fillId="0" borderId="117" xfId="45" applyFont="1" applyFill="1" applyBorder="1" applyAlignment="1" applyProtection="1">
      <alignment horizontal="left" indent="1"/>
      <protection/>
    </xf>
    <xf numFmtId="0" fontId="46" fillId="0" borderId="163" xfId="45" applyFont="1" applyFill="1" applyBorder="1" applyAlignment="1" applyProtection="1">
      <alignment horizontal="left" indent="1"/>
      <protection/>
    </xf>
    <xf numFmtId="0" fontId="30" fillId="36" borderId="81" xfId="57" applyNumberFormat="1" applyFont="1" applyFill="1" applyBorder="1" applyAlignment="1">
      <alignment vertical="center"/>
      <protection/>
    </xf>
    <xf numFmtId="0" fontId="6" fillId="0" borderId="164" xfId="57" applyFont="1" applyFill="1" applyBorder="1">
      <alignment/>
      <protection/>
    </xf>
    <xf numFmtId="0" fontId="6" fillId="0" borderId="165" xfId="57" applyFont="1" applyFill="1" applyBorder="1">
      <alignment/>
      <protection/>
    </xf>
    <xf numFmtId="0" fontId="6" fillId="0" borderId="166" xfId="57" applyFont="1" applyFill="1" applyBorder="1">
      <alignment/>
      <protection/>
    </xf>
    <xf numFmtId="0" fontId="5" fillId="3" borderId="0" xfId="57" applyFont="1" applyFill="1">
      <alignment/>
      <protection/>
    </xf>
    <xf numFmtId="0" fontId="3" fillId="3" borderId="0" xfId="57" applyFont="1" applyFill="1">
      <alignment/>
      <protection/>
    </xf>
    <xf numFmtId="49" fontId="14" fillId="35" borderId="154" xfId="57" applyNumberFormat="1" applyFont="1" applyFill="1" applyBorder="1" applyAlignment="1">
      <alignment horizontal="center" vertical="center" wrapText="1"/>
      <protection/>
    </xf>
    <xf numFmtId="37" fontId="132" fillId="7" borderId="0" xfId="61" applyFont="1" applyFill="1" applyAlignment="1">
      <alignment horizontal="left" indent="1"/>
      <protection/>
    </xf>
    <xf numFmtId="37" fontId="133" fillId="7" borderId="0" xfId="61" applyFont="1" applyFill="1">
      <alignment/>
      <protection/>
    </xf>
    <xf numFmtId="0" fontId="43" fillId="4" borderId="167" xfId="58" applyFont="1" applyFill="1" applyBorder="1">
      <alignment/>
      <protection/>
    </xf>
    <xf numFmtId="0" fontId="44" fillId="4" borderId="168" xfId="45" applyFont="1" applyFill="1" applyBorder="1" applyAlignment="1" applyProtection="1">
      <alignment horizontal="left" indent="1"/>
      <protection/>
    </xf>
    <xf numFmtId="0" fontId="45" fillId="0" borderId="18" xfId="56" applyFont="1" applyFill="1" applyBorder="1">
      <alignment/>
      <protection/>
    </xf>
    <xf numFmtId="0" fontId="45" fillId="0" borderId="14" xfId="56" applyFont="1" applyFill="1" applyBorder="1">
      <alignment/>
      <protection/>
    </xf>
    <xf numFmtId="0" fontId="45" fillId="3" borderId="18" xfId="56" applyFont="1" applyFill="1" applyBorder="1">
      <alignment/>
      <protection/>
    </xf>
    <xf numFmtId="0" fontId="46" fillId="3" borderId="169" xfId="45" applyFont="1" applyFill="1" applyBorder="1" applyAlignment="1" applyProtection="1">
      <alignment horizontal="left" indent="1"/>
      <protection/>
    </xf>
    <xf numFmtId="0" fontId="45" fillId="36" borderId="170" xfId="56" applyFont="1" applyFill="1" applyBorder="1">
      <alignment/>
      <protection/>
    </xf>
    <xf numFmtId="0" fontId="134" fillId="0" borderId="0" xfId="56" applyFont="1" applyFill="1">
      <alignment/>
      <protection/>
    </xf>
    <xf numFmtId="0" fontId="135" fillId="0" borderId="0" xfId="56" applyFont="1" applyFill="1">
      <alignment/>
      <protection/>
    </xf>
    <xf numFmtId="0" fontId="136" fillId="0" borderId="0" xfId="56" applyFont="1" applyFill="1">
      <alignment/>
      <protection/>
    </xf>
    <xf numFmtId="0" fontId="137" fillId="0" borderId="0" xfId="56" applyFont="1" applyFill="1">
      <alignment/>
      <protection/>
    </xf>
    <xf numFmtId="0" fontId="138" fillId="0" borderId="0" xfId="45" applyFont="1" applyFill="1" applyAlignment="1" applyProtection="1">
      <alignment/>
      <protection/>
    </xf>
    <xf numFmtId="37" fontId="6" fillId="0" borderId="18" xfId="60" applyFont="1" applyFill="1" applyBorder="1" applyAlignment="1" applyProtection="1">
      <alignment horizontal="left"/>
      <protection/>
    </xf>
    <xf numFmtId="37" fontId="139" fillId="0" borderId="18" xfId="60" applyFont="1" applyFill="1" applyBorder="1" applyAlignment="1" applyProtection="1">
      <alignment vertical="center"/>
      <protection/>
    </xf>
    <xf numFmtId="37" fontId="131" fillId="0" borderId="0" xfId="60" applyFont="1" applyAlignment="1">
      <alignment vertical="center"/>
      <protection/>
    </xf>
    <xf numFmtId="3" fontId="6" fillId="0" borderId="17" xfId="60" applyNumberFormat="1" applyFont="1" applyFill="1" applyBorder="1" applyAlignment="1">
      <alignment horizontal="right"/>
      <protection/>
    </xf>
    <xf numFmtId="3" fontId="6" fillId="0" borderId="29" xfId="60" applyNumberFormat="1" applyFont="1" applyFill="1" applyBorder="1" applyAlignment="1">
      <alignment horizontal="right"/>
      <protection/>
    </xf>
    <xf numFmtId="3" fontId="6" fillId="0" borderId="21" xfId="60" applyNumberFormat="1" applyFont="1" applyFill="1" applyBorder="1" applyAlignment="1">
      <alignment horizontal="right"/>
      <protection/>
    </xf>
    <xf numFmtId="3" fontId="6" fillId="0" borderId="22" xfId="60" applyNumberFormat="1" applyFont="1" applyFill="1" applyBorder="1" applyAlignment="1">
      <alignment horizontal="right"/>
      <protection/>
    </xf>
    <xf numFmtId="3" fontId="6" fillId="0" borderId="23" xfId="60" applyNumberFormat="1" applyFont="1" applyFill="1" applyBorder="1" applyAlignment="1">
      <alignment horizontal="right"/>
      <protection/>
    </xf>
    <xf numFmtId="37" fontId="49" fillId="0" borderId="0" xfId="60" applyFont="1">
      <alignment/>
      <protection/>
    </xf>
    <xf numFmtId="1" fontId="6" fillId="0" borderId="0" xfId="64" applyNumberFormat="1" applyFont="1" applyAlignment="1">
      <alignment horizontal="center" vertical="center" wrapText="1"/>
      <protection/>
    </xf>
    <xf numFmtId="10" fontId="15" fillId="38" borderId="120" xfId="57" applyNumberFormat="1" applyFont="1" applyFill="1" applyBorder="1" applyAlignment="1">
      <alignment horizontal="right"/>
      <protection/>
    </xf>
    <xf numFmtId="0" fontId="140" fillId="33" borderId="0" xfId="0" applyFont="1" applyFill="1" applyAlignment="1">
      <alignment vertical="center"/>
    </xf>
    <xf numFmtId="3" fontId="6" fillId="36" borderId="35" xfId="60" applyNumberFormat="1" applyFont="1" applyFill="1" applyBorder="1">
      <alignment/>
      <protection/>
    </xf>
    <xf numFmtId="3" fontId="6" fillId="36" borderId="0" xfId="60" applyNumberFormat="1" applyFont="1" applyFill="1" applyBorder="1">
      <alignment/>
      <protection/>
    </xf>
    <xf numFmtId="3" fontId="6" fillId="36" borderId="25" xfId="60" applyNumberFormat="1" applyFont="1" applyFill="1" applyBorder="1">
      <alignment/>
      <protection/>
    </xf>
    <xf numFmtId="37" fontId="6" fillId="36" borderId="25" xfId="60" applyFont="1" applyFill="1" applyBorder="1" applyAlignment="1" applyProtection="1">
      <alignment horizontal="right"/>
      <protection/>
    </xf>
    <xf numFmtId="3" fontId="6" fillId="36" borderId="0" xfId="60" applyNumberFormat="1" applyFont="1" applyFill="1" applyBorder="1" applyAlignment="1">
      <alignment horizontal="right"/>
      <protection/>
    </xf>
    <xf numFmtId="3" fontId="6" fillId="36" borderId="20" xfId="60" applyNumberFormat="1" applyFont="1" applyFill="1" applyBorder="1" applyAlignment="1">
      <alignment horizontal="right"/>
      <protection/>
    </xf>
    <xf numFmtId="37" fontId="3" fillId="36" borderId="25" xfId="60" applyFont="1" applyFill="1" applyBorder="1" applyAlignment="1" applyProtection="1">
      <alignment horizontal="right"/>
      <protection/>
    </xf>
    <xf numFmtId="2" fontId="6" fillId="36" borderId="0" xfId="60" applyNumberFormat="1" applyFont="1" applyFill="1" applyBorder="1" applyAlignment="1" applyProtection="1">
      <alignment horizontal="center"/>
      <protection/>
    </xf>
    <xf numFmtId="2" fontId="6" fillId="36" borderId="20" xfId="60" applyNumberFormat="1" applyFont="1" applyFill="1" applyBorder="1" applyProtection="1">
      <alignment/>
      <protection/>
    </xf>
    <xf numFmtId="2" fontId="6" fillId="36" borderId="0" xfId="60" applyNumberFormat="1" applyFont="1" applyFill="1" applyBorder="1" applyProtection="1">
      <alignment/>
      <protection/>
    </xf>
    <xf numFmtId="2" fontId="6" fillId="36" borderId="11" xfId="60" applyNumberFormat="1" applyFont="1" applyFill="1" applyBorder="1" applyAlignment="1" applyProtection="1">
      <alignment horizontal="center"/>
      <protection/>
    </xf>
    <xf numFmtId="37" fontId="6" fillId="14" borderId="36" xfId="60" applyFont="1" applyFill="1" applyBorder="1" applyProtection="1">
      <alignment/>
      <protection/>
    </xf>
    <xf numFmtId="37" fontId="6" fillId="14" borderId="17" xfId="60" applyFont="1" applyFill="1" applyBorder="1" applyProtection="1">
      <alignment/>
      <protection/>
    </xf>
    <xf numFmtId="37" fontId="6" fillId="14" borderId="17" xfId="60" applyFont="1" applyFill="1" applyBorder="1" applyAlignment="1" applyProtection="1">
      <alignment vertical="center"/>
      <protection/>
    </xf>
    <xf numFmtId="3" fontId="6" fillId="14" borderId="17" xfId="60" applyNumberFormat="1" applyFont="1" applyFill="1" applyBorder="1" applyAlignment="1">
      <alignment horizontal="right"/>
      <protection/>
    </xf>
    <xf numFmtId="3" fontId="6" fillId="14" borderId="22" xfId="60" applyNumberFormat="1" applyFont="1" applyFill="1" applyBorder="1" applyAlignment="1">
      <alignment horizontal="right"/>
      <protection/>
    </xf>
    <xf numFmtId="37" fontId="3" fillId="14" borderId="27" xfId="60" applyFont="1" applyFill="1" applyBorder="1" applyProtection="1">
      <alignment/>
      <protection/>
    </xf>
    <xf numFmtId="2" fontId="6" fillId="14" borderId="17" xfId="60" applyNumberFormat="1" applyFont="1" applyFill="1" applyBorder="1" applyAlignment="1" applyProtection="1">
      <alignment horizontal="center"/>
      <protection/>
    </xf>
    <xf numFmtId="2" fontId="6" fillId="14" borderId="22" xfId="60" applyNumberFormat="1" applyFont="1" applyFill="1" applyBorder="1" applyAlignment="1" applyProtection="1">
      <alignment horizontal="right" indent="1"/>
      <protection/>
    </xf>
    <xf numFmtId="2" fontId="6" fillId="14" borderId="17" xfId="60" applyNumberFormat="1" applyFont="1" applyFill="1" applyBorder="1" applyAlignment="1" applyProtection="1">
      <alignment horizontal="right" indent="1"/>
      <protection/>
    </xf>
    <xf numFmtId="2" fontId="6" fillId="14" borderId="13" xfId="60" applyNumberFormat="1" applyFont="1" applyFill="1" applyBorder="1" applyAlignment="1" applyProtection="1">
      <alignment horizontal="center"/>
      <protection/>
    </xf>
    <xf numFmtId="3" fontId="6" fillId="40" borderId="36" xfId="60" applyNumberFormat="1" applyFont="1" applyFill="1" applyBorder="1">
      <alignment/>
      <protection/>
    </xf>
    <xf numFmtId="3" fontId="6" fillId="40" borderId="17" xfId="60" applyNumberFormat="1" applyFont="1" applyFill="1" applyBorder="1">
      <alignment/>
      <protection/>
    </xf>
    <xf numFmtId="3" fontId="3" fillId="40" borderId="27" xfId="60" applyNumberFormat="1" applyFont="1" applyFill="1" applyBorder="1">
      <alignment/>
      <protection/>
    </xf>
    <xf numFmtId="3" fontId="6" fillId="40" borderId="17" xfId="60" applyNumberFormat="1" applyFont="1" applyFill="1" applyBorder="1" applyAlignment="1">
      <alignment vertical="center"/>
      <protection/>
    </xf>
    <xf numFmtId="37" fontId="3" fillId="40" borderId="27" xfId="60" applyFont="1" applyFill="1" applyBorder="1" applyAlignment="1" applyProtection="1">
      <alignment horizontal="right"/>
      <protection/>
    </xf>
    <xf numFmtId="3" fontId="6" fillId="40" borderId="17" xfId="60" applyNumberFormat="1" applyFont="1" applyFill="1" applyBorder="1" applyAlignment="1">
      <alignment horizontal="right"/>
      <protection/>
    </xf>
    <xf numFmtId="3" fontId="6" fillId="40" borderId="22" xfId="60" applyNumberFormat="1" applyFont="1" applyFill="1" applyBorder="1" applyAlignment="1">
      <alignment horizontal="right"/>
      <protection/>
    </xf>
    <xf numFmtId="2" fontId="6" fillId="40" borderId="17" xfId="60" applyNumberFormat="1" applyFont="1" applyFill="1" applyBorder="1" applyAlignment="1" applyProtection="1">
      <alignment horizontal="center"/>
      <protection/>
    </xf>
    <xf numFmtId="2" fontId="6" fillId="40" borderId="22" xfId="60" applyNumberFormat="1" applyFont="1" applyFill="1" applyBorder="1" applyProtection="1">
      <alignment/>
      <protection/>
    </xf>
    <xf numFmtId="2" fontId="6" fillId="40" borderId="17" xfId="60" applyNumberFormat="1" applyFont="1" applyFill="1" applyBorder="1" applyProtection="1">
      <alignment/>
      <protection/>
    </xf>
    <xf numFmtId="2" fontId="6" fillId="40" borderId="13" xfId="60" applyNumberFormat="1" applyFont="1" applyFill="1" applyBorder="1" applyAlignment="1" applyProtection="1">
      <alignment horizontal="center"/>
      <protection/>
    </xf>
    <xf numFmtId="3" fontId="3" fillId="36" borderId="0" xfId="60" applyNumberFormat="1" applyFont="1" applyFill="1" applyBorder="1">
      <alignment/>
      <protection/>
    </xf>
    <xf numFmtId="37" fontId="3" fillId="34" borderId="15" xfId="60" applyFont="1" applyFill="1" applyBorder="1">
      <alignment/>
      <protection/>
    </xf>
    <xf numFmtId="37" fontId="3" fillId="0" borderId="18" xfId="60" applyFont="1" applyFill="1" applyBorder="1" applyAlignment="1" applyProtection="1">
      <alignment vertical="center"/>
      <protection/>
    </xf>
    <xf numFmtId="37" fontId="3" fillId="0" borderId="0" xfId="60" applyFont="1" applyFill="1" applyBorder="1" applyAlignment="1" applyProtection="1">
      <alignment horizontal="left" vertical="center"/>
      <protection/>
    </xf>
    <xf numFmtId="3" fontId="3" fillId="0" borderId="18" xfId="60" applyNumberFormat="1" applyFont="1" applyFill="1" applyBorder="1" applyAlignment="1">
      <alignment horizontal="right" vertical="center"/>
      <protection/>
    </xf>
    <xf numFmtId="3" fontId="3" fillId="0" borderId="16" xfId="60" applyNumberFormat="1" applyFont="1" applyFill="1" applyBorder="1" applyAlignment="1">
      <alignment vertical="center"/>
      <protection/>
    </xf>
    <xf numFmtId="3" fontId="3" fillId="0" borderId="18" xfId="60" applyNumberFormat="1" applyFont="1" applyFill="1" applyBorder="1" applyAlignment="1">
      <alignment vertical="center"/>
      <protection/>
    </xf>
    <xf numFmtId="3" fontId="3" fillId="0" borderId="16" xfId="60" applyNumberFormat="1" applyFont="1" applyFill="1" applyBorder="1" applyAlignment="1">
      <alignment horizontal="right" vertical="center"/>
      <protection/>
    </xf>
    <xf numFmtId="37" fontId="3" fillId="0" borderId="0" xfId="60" applyFont="1" applyFill="1" applyBorder="1" applyAlignment="1" applyProtection="1">
      <alignment vertical="center"/>
      <protection/>
    </xf>
    <xf numFmtId="37" fontId="3" fillId="0" borderId="18" xfId="60" applyFont="1" applyFill="1" applyBorder="1" applyAlignment="1" applyProtection="1">
      <alignment horizontal="right" vertical="center"/>
      <protection/>
    </xf>
    <xf numFmtId="37" fontId="3" fillId="0" borderId="16" xfId="60" applyFont="1" applyFill="1" applyBorder="1" applyAlignment="1" applyProtection="1">
      <alignment horizontal="right" vertical="center"/>
      <protection/>
    </xf>
    <xf numFmtId="37" fontId="3" fillId="0" borderId="17" xfId="60" applyFont="1" applyFill="1" applyBorder="1" applyAlignment="1" applyProtection="1">
      <alignment vertical="center"/>
      <protection/>
    </xf>
    <xf numFmtId="37" fontId="3" fillId="34" borderId="15" xfId="60" applyFont="1" applyFill="1" applyBorder="1" applyAlignment="1">
      <alignment vertical="center"/>
      <protection/>
    </xf>
    <xf numFmtId="9" fontId="3" fillId="0" borderId="0" xfId="60" applyNumberFormat="1" applyFont="1">
      <alignment/>
      <protection/>
    </xf>
    <xf numFmtId="3" fontId="6" fillId="36" borderId="0" xfId="60" applyNumberFormat="1" applyFont="1" applyFill="1" applyBorder="1" applyAlignment="1">
      <alignment vertical="center"/>
      <protection/>
    </xf>
    <xf numFmtId="37" fontId="6" fillId="0" borderId="0" xfId="60" applyFont="1" applyAlignment="1">
      <alignment vertical="center"/>
      <protection/>
    </xf>
    <xf numFmtId="37" fontId="141" fillId="0" borderId="0" xfId="60" applyFont="1">
      <alignment/>
      <protection/>
    </xf>
    <xf numFmtId="37" fontId="142" fillId="0" borderId="0" xfId="60" applyFont="1">
      <alignment/>
      <protection/>
    </xf>
    <xf numFmtId="10" fontId="30" fillId="36" borderId="162" xfId="57" applyNumberFormat="1" applyFont="1" applyFill="1" applyBorder="1" applyAlignment="1">
      <alignment horizontal="right" vertical="center"/>
      <protection/>
    </xf>
    <xf numFmtId="10" fontId="13" fillId="38" borderId="122" xfId="57" applyNumberFormat="1" applyFont="1" applyFill="1" applyBorder="1" applyAlignment="1">
      <alignment horizontal="right" vertical="center"/>
      <protection/>
    </xf>
    <xf numFmtId="10" fontId="3" fillId="0" borderId="67" xfId="57" applyNumberFormat="1" applyFont="1" applyFill="1" applyBorder="1" applyAlignment="1">
      <alignment horizontal="right"/>
      <protection/>
    </xf>
    <xf numFmtId="10" fontId="3" fillId="0" borderId="46" xfId="57" applyNumberFormat="1" applyFont="1" applyFill="1" applyBorder="1" applyAlignment="1">
      <alignment horizontal="right"/>
      <protection/>
    </xf>
    <xf numFmtId="10" fontId="13" fillId="38" borderId="113" xfId="57" applyNumberFormat="1" applyFont="1" applyFill="1" applyBorder="1" applyAlignment="1">
      <alignment horizontal="right" vertical="center"/>
      <protection/>
    </xf>
    <xf numFmtId="3" fontId="30" fillId="36" borderId="171" xfId="57" applyNumberFormat="1" applyFont="1" applyFill="1" applyBorder="1" applyAlignment="1">
      <alignment vertical="center"/>
      <protection/>
    </xf>
    <xf numFmtId="3" fontId="13" fillId="38" borderId="172" xfId="57" applyNumberFormat="1" applyFont="1" applyFill="1" applyBorder="1" applyAlignment="1">
      <alignment vertical="center"/>
      <protection/>
    </xf>
    <xf numFmtId="3" fontId="3" fillId="0" borderId="160" xfId="57" applyNumberFormat="1" applyFont="1" applyFill="1" applyBorder="1">
      <alignment/>
      <protection/>
    </xf>
    <xf numFmtId="3" fontId="3" fillId="0" borderId="173" xfId="57" applyNumberFormat="1" applyFont="1" applyFill="1" applyBorder="1">
      <alignment/>
      <protection/>
    </xf>
    <xf numFmtId="3" fontId="13" fillId="38" borderId="33" xfId="57" applyNumberFormat="1" applyFont="1" applyFill="1" applyBorder="1" applyAlignment="1">
      <alignment vertical="center"/>
      <protection/>
    </xf>
    <xf numFmtId="37" fontId="143" fillId="0" borderId="0" xfId="60" applyFont="1">
      <alignment/>
      <protection/>
    </xf>
    <xf numFmtId="3" fontId="3" fillId="0" borderId="174" xfId="57" applyNumberFormat="1" applyFont="1" applyFill="1" applyBorder="1">
      <alignment/>
      <protection/>
    </xf>
    <xf numFmtId="0" fontId="3" fillId="0" borderId="175" xfId="63" applyNumberFormat="1" applyFont="1" applyBorder="1" quotePrefix="1">
      <alignment/>
      <protection/>
    </xf>
    <xf numFmtId="3" fontId="3" fillId="0" borderId="71" xfId="63" applyNumberFormat="1" applyFont="1" applyBorder="1">
      <alignment/>
      <protection/>
    </xf>
    <xf numFmtId="3" fontId="3" fillId="0" borderId="118" xfId="63" applyNumberFormat="1" applyFont="1" applyBorder="1">
      <alignment/>
      <protection/>
    </xf>
    <xf numFmtId="10" fontId="3" fillId="0" borderId="67" xfId="63" applyNumberFormat="1" applyFont="1" applyBorder="1">
      <alignment/>
      <protection/>
    </xf>
    <xf numFmtId="2" fontId="3" fillId="0" borderId="119" xfId="63" applyNumberFormat="1" applyFont="1" applyBorder="1" applyAlignment="1">
      <alignment horizontal="right"/>
      <protection/>
    </xf>
    <xf numFmtId="2" fontId="3" fillId="0" borderId="119" xfId="63" applyNumberFormat="1" applyFont="1" applyBorder="1">
      <alignment/>
      <protection/>
    </xf>
    <xf numFmtId="3" fontId="0" fillId="0" borderId="0" xfId="0" applyNumberFormat="1" applyAlignment="1">
      <alignment/>
    </xf>
    <xf numFmtId="37" fontId="6" fillId="2" borderId="17" xfId="60" applyFont="1" applyFill="1" applyBorder="1" applyAlignment="1" applyProtection="1">
      <alignment vertical="center"/>
      <protection/>
    </xf>
    <xf numFmtId="37" fontId="13" fillId="0" borderId="18" xfId="60" applyFont="1" applyFill="1" applyBorder="1" applyAlignment="1" applyProtection="1">
      <alignment vertical="center"/>
      <protection/>
    </xf>
    <xf numFmtId="37" fontId="13" fillId="0" borderId="0" xfId="60" applyFont="1" applyFill="1" applyBorder="1" applyAlignment="1" applyProtection="1">
      <alignment horizontal="left" vertical="center"/>
      <protection/>
    </xf>
    <xf numFmtId="3" fontId="5" fillId="0" borderId="18" xfId="60" applyNumberFormat="1" applyFont="1" applyFill="1" applyBorder="1" applyAlignment="1">
      <alignment horizontal="right" vertical="center"/>
      <protection/>
    </xf>
    <xf numFmtId="3" fontId="5" fillId="0" borderId="16" xfId="60" applyNumberFormat="1" applyFont="1" applyFill="1" applyBorder="1" applyAlignment="1">
      <alignment vertical="center"/>
      <protection/>
    </xf>
    <xf numFmtId="3" fontId="13" fillId="36" borderId="0" xfId="60" applyNumberFormat="1" applyFont="1" applyFill="1" applyBorder="1" applyAlignment="1">
      <alignment vertical="center"/>
      <protection/>
    </xf>
    <xf numFmtId="3" fontId="5" fillId="0" borderId="18" xfId="60" applyNumberFormat="1" applyFont="1" applyFill="1" applyBorder="1" applyAlignment="1">
      <alignment vertical="center"/>
      <protection/>
    </xf>
    <xf numFmtId="3" fontId="5" fillId="0" borderId="16" xfId="60" applyNumberFormat="1" applyFont="1" applyFill="1" applyBorder="1" applyAlignment="1">
      <alignment horizontal="right" vertical="center"/>
      <protection/>
    </xf>
    <xf numFmtId="37" fontId="5" fillId="0" borderId="0" xfId="60" applyFont="1" applyFill="1" applyBorder="1" applyAlignment="1" applyProtection="1">
      <alignment vertical="center"/>
      <protection/>
    </xf>
    <xf numFmtId="37" fontId="5" fillId="0" borderId="18" xfId="60" applyFont="1" applyFill="1" applyBorder="1" applyAlignment="1" applyProtection="1">
      <alignment horizontal="right" vertical="center"/>
      <protection/>
    </xf>
    <xf numFmtId="37" fontId="5" fillId="0" borderId="16" xfId="60" applyFont="1" applyFill="1" applyBorder="1" applyAlignment="1" applyProtection="1">
      <alignment horizontal="right" vertical="center"/>
      <protection/>
    </xf>
    <xf numFmtId="37" fontId="5" fillId="0" borderId="17" xfId="60" applyFont="1" applyFill="1" applyBorder="1" applyAlignment="1" applyProtection="1">
      <alignment vertical="center"/>
      <protection/>
    </xf>
    <xf numFmtId="37" fontId="5" fillId="0" borderId="18" xfId="60" applyFont="1" applyFill="1" applyBorder="1" applyAlignment="1" applyProtection="1">
      <alignment vertical="center"/>
      <protection/>
    </xf>
    <xf numFmtId="37" fontId="5" fillId="34" borderId="15" xfId="60" applyFont="1" applyFill="1" applyBorder="1" applyAlignment="1">
      <alignment vertical="center"/>
      <protection/>
    </xf>
    <xf numFmtId="37" fontId="13" fillId="0" borderId="0" xfId="60" applyFont="1" applyAlignment="1">
      <alignment vertical="center"/>
      <protection/>
    </xf>
    <xf numFmtId="37" fontId="13" fillId="0" borderId="0" xfId="60" applyFont="1" applyFill="1" applyBorder="1" applyAlignment="1" applyProtection="1">
      <alignment horizontal="left"/>
      <protection/>
    </xf>
    <xf numFmtId="3" fontId="5" fillId="0" borderId="18" xfId="60" applyNumberFormat="1" applyFont="1" applyFill="1" applyBorder="1" applyAlignment="1">
      <alignment horizontal="right"/>
      <protection/>
    </xf>
    <xf numFmtId="3" fontId="5" fillId="0" borderId="16" xfId="60" applyNumberFormat="1" applyFont="1" applyFill="1" applyBorder="1">
      <alignment/>
      <protection/>
    </xf>
    <xf numFmtId="3" fontId="13" fillId="36" borderId="0" xfId="60" applyNumberFormat="1" applyFont="1" applyFill="1" applyBorder="1">
      <alignment/>
      <protection/>
    </xf>
    <xf numFmtId="3" fontId="5" fillId="0" borderId="16" xfId="60" applyNumberFormat="1" applyFont="1" applyFill="1" applyBorder="1" applyAlignment="1">
      <alignment horizontal="right"/>
      <protection/>
    </xf>
    <xf numFmtId="37" fontId="5" fillId="0" borderId="0" xfId="60" applyFont="1" applyFill="1" applyBorder="1" applyProtection="1">
      <alignment/>
      <protection/>
    </xf>
    <xf numFmtId="37" fontId="5" fillId="0" borderId="18" xfId="60" applyFont="1" applyFill="1" applyBorder="1" applyAlignment="1" applyProtection="1">
      <alignment horizontal="right"/>
      <protection/>
    </xf>
    <xf numFmtId="37" fontId="5" fillId="0" borderId="16" xfId="60" applyFont="1" applyFill="1" applyBorder="1" applyAlignment="1" applyProtection="1">
      <alignment horizontal="right"/>
      <protection/>
    </xf>
    <xf numFmtId="37" fontId="5" fillId="0" borderId="17" xfId="60" applyFont="1" applyFill="1" applyBorder="1" applyProtection="1">
      <alignment/>
      <protection/>
    </xf>
    <xf numFmtId="37" fontId="5" fillId="0" borderId="18" xfId="60" applyFont="1" applyFill="1" applyBorder="1" applyProtection="1">
      <alignment/>
      <protection/>
    </xf>
    <xf numFmtId="37" fontId="13" fillId="34" borderId="15" xfId="60" applyFont="1" applyFill="1" applyBorder="1">
      <alignment/>
      <protection/>
    </xf>
    <xf numFmtId="37" fontId="14" fillId="35" borderId="111" xfId="60" applyFont="1" applyFill="1" applyBorder="1" applyAlignment="1" applyProtection="1">
      <alignment horizontal="center"/>
      <protection/>
    </xf>
    <xf numFmtId="37" fontId="3" fillId="0" borderId="132" xfId="60" applyFont="1" applyFill="1" applyBorder="1" applyProtection="1">
      <alignment/>
      <protection/>
    </xf>
    <xf numFmtId="37" fontId="3" fillId="0" borderId="176" xfId="60" applyFont="1" applyFill="1" applyBorder="1" applyProtection="1">
      <alignment/>
      <protection/>
    </xf>
    <xf numFmtId="37" fontId="3" fillId="0" borderId="132" xfId="60" applyFont="1" applyFill="1" applyBorder="1" applyAlignment="1" applyProtection="1">
      <alignment vertical="center"/>
      <protection/>
    </xf>
    <xf numFmtId="37" fontId="5" fillId="0" borderId="132" xfId="60" applyFont="1" applyFill="1" applyBorder="1" applyAlignment="1" applyProtection="1">
      <alignment vertical="center"/>
      <protection/>
    </xf>
    <xf numFmtId="3" fontId="3" fillId="0" borderId="132" xfId="60" applyNumberFormat="1" applyFont="1" applyFill="1" applyBorder="1" applyAlignment="1">
      <alignment horizontal="right"/>
      <protection/>
    </xf>
    <xf numFmtId="3" fontId="3" fillId="0" borderId="177" xfId="60" applyNumberFormat="1" applyFont="1" applyFill="1" applyBorder="1" applyAlignment="1">
      <alignment horizontal="right"/>
      <protection/>
    </xf>
    <xf numFmtId="2" fontId="6" fillId="0" borderId="132" xfId="60" applyNumberFormat="1" applyFont="1" applyFill="1" applyBorder="1" applyAlignment="1" applyProtection="1">
      <alignment horizontal="center"/>
      <protection/>
    </xf>
    <xf numFmtId="2" fontId="6" fillId="0" borderId="177" xfId="60" applyNumberFormat="1" applyFont="1" applyFill="1" applyBorder="1" applyAlignment="1" applyProtection="1">
      <alignment horizontal="right" indent="1"/>
      <protection/>
    </xf>
    <xf numFmtId="2" fontId="6" fillId="0" borderId="132" xfId="60" applyNumberFormat="1" applyFont="1" applyFill="1" applyBorder="1" applyAlignment="1" applyProtection="1">
      <alignment horizontal="right" indent="1"/>
      <protection/>
    </xf>
    <xf numFmtId="2" fontId="6" fillId="0" borderId="88" xfId="60" applyNumberFormat="1" applyFont="1" applyFill="1" applyBorder="1" applyAlignment="1" applyProtection="1">
      <alignment horizontal="center"/>
      <protection/>
    </xf>
    <xf numFmtId="37" fontId="5" fillId="0" borderId="132" xfId="60" applyFont="1" applyFill="1" applyBorder="1" applyProtection="1">
      <alignment/>
      <protection/>
    </xf>
    <xf numFmtId="37" fontId="144" fillId="0" borderId="0" xfId="60" applyFont="1">
      <alignment/>
      <protection/>
    </xf>
    <xf numFmtId="3" fontId="0" fillId="0" borderId="0" xfId="0" applyNumberFormat="1" applyFont="1" applyAlignment="1">
      <alignment/>
    </xf>
    <xf numFmtId="165" fontId="30" fillId="36" borderId="162" xfId="57" applyNumberFormat="1" applyFont="1" applyFill="1" applyBorder="1" applyAlignment="1">
      <alignment vertical="center"/>
      <protection/>
    </xf>
    <xf numFmtId="10" fontId="13" fillId="38" borderId="122" xfId="57" applyNumberFormat="1" applyFont="1" applyFill="1" applyBorder="1" applyAlignment="1">
      <alignment vertical="center"/>
      <protection/>
    </xf>
    <xf numFmtId="10" fontId="3" fillId="0" borderId="67" xfId="57" applyNumberFormat="1" applyFont="1" applyFill="1" applyBorder="1">
      <alignment/>
      <protection/>
    </xf>
    <xf numFmtId="10" fontId="3" fillId="0" borderId="46" xfId="57" applyNumberFormat="1" applyFont="1" applyFill="1" applyBorder="1">
      <alignment/>
      <protection/>
    </xf>
    <xf numFmtId="10" fontId="13" fillId="38" borderId="113" xfId="57" applyNumberFormat="1" applyFont="1" applyFill="1" applyBorder="1" applyAlignment="1">
      <alignment vertical="center"/>
      <protection/>
    </xf>
    <xf numFmtId="37" fontId="6" fillId="14" borderId="30" xfId="60" applyFont="1" applyFill="1" applyBorder="1" applyProtection="1">
      <alignment/>
      <protection/>
    </xf>
    <xf numFmtId="37" fontId="6" fillId="14" borderId="15" xfId="60" applyFont="1" applyFill="1" applyBorder="1" applyProtection="1">
      <alignment/>
      <protection/>
    </xf>
    <xf numFmtId="37" fontId="3" fillId="14" borderId="15" xfId="60" applyFont="1" applyFill="1" applyBorder="1" applyProtection="1">
      <alignment/>
      <protection/>
    </xf>
    <xf numFmtId="37" fontId="13" fillId="14" borderId="15" xfId="60" applyFont="1" applyFill="1" applyBorder="1" applyProtection="1">
      <alignment/>
      <protection/>
    </xf>
    <xf numFmtId="37" fontId="6" fillId="14" borderId="24" xfId="60" applyFont="1" applyFill="1" applyBorder="1" applyProtection="1">
      <alignment/>
      <protection/>
    </xf>
    <xf numFmtId="37" fontId="6" fillId="14" borderId="15" xfId="60" applyFont="1" applyFill="1" applyBorder="1" applyAlignment="1" applyProtection="1">
      <alignment vertical="center"/>
      <protection/>
    </xf>
    <xf numFmtId="37" fontId="13" fillId="14" borderId="15" xfId="60" applyFont="1" applyFill="1" applyBorder="1" applyAlignment="1" applyProtection="1">
      <alignment vertical="center"/>
      <protection/>
    </xf>
    <xf numFmtId="3" fontId="6" fillId="14" borderId="15" xfId="60" applyNumberFormat="1" applyFont="1" applyFill="1" applyBorder="1" applyAlignment="1">
      <alignment horizontal="right"/>
      <protection/>
    </xf>
    <xf numFmtId="3" fontId="6" fillId="14" borderId="19" xfId="60" applyNumberFormat="1" applyFont="1" applyFill="1" applyBorder="1" applyAlignment="1">
      <alignment horizontal="right"/>
      <protection/>
    </xf>
    <xf numFmtId="37" fontId="3" fillId="14" borderId="24" xfId="60" applyFont="1" applyFill="1" applyBorder="1" applyProtection="1">
      <alignment/>
      <protection/>
    </xf>
    <xf numFmtId="2" fontId="6" fillId="14" borderId="15" xfId="60" applyNumberFormat="1" applyFont="1" applyFill="1" applyBorder="1" applyAlignment="1" applyProtection="1">
      <alignment horizontal="center"/>
      <protection/>
    </xf>
    <xf numFmtId="2" fontId="6" fillId="14" borderId="19" xfId="60" applyNumberFormat="1" applyFont="1" applyFill="1" applyBorder="1" applyAlignment="1" applyProtection="1">
      <alignment horizontal="right" indent="1"/>
      <protection/>
    </xf>
    <xf numFmtId="2" fontId="6" fillId="14" borderId="15" xfId="60" applyNumberFormat="1" applyFont="1" applyFill="1" applyBorder="1" applyAlignment="1" applyProtection="1">
      <alignment horizontal="right" indent="1"/>
      <protection/>
    </xf>
    <xf numFmtId="2" fontId="6" fillId="14" borderId="10" xfId="60" applyNumberFormat="1" applyFont="1" applyFill="1" applyBorder="1" applyAlignment="1" applyProtection="1">
      <alignment horizontal="center"/>
      <protection/>
    </xf>
    <xf numFmtId="2" fontId="3" fillId="0" borderId="41" xfId="63" applyNumberFormat="1" applyFont="1" applyBorder="1">
      <alignment/>
      <protection/>
    </xf>
    <xf numFmtId="3" fontId="30" fillId="37" borderId="151" xfId="57" applyNumberFormat="1" applyFont="1" applyFill="1" applyBorder="1" applyAlignment="1">
      <alignment vertical="center"/>
      <protection/>
    </xf>
    <xf numFmtId="3" fontId="30" fillId="37" borderId="0" xfId="57" applyNumberFormat="1" applyFont="1" applyFill="1" applyBorder="1" applyAlignment="1">
      <alignment vertical="center"/>
      <protection/>
    </xf>
    <xf numFmtId="3" fontId="30" fillId="37" borderId="150" xfId="57" applyNumberFormat="1" applyFont="1" applyFill="1" applyBorder="1" applyAlignment="1">
      <alignment vertical="center"/>
      <protection/>
    </xf>
    <xf numFmtId="165" fontId="30" fillId="37" borderId="152" xfId="57" applyNumberFormat="1" applyFont="1" applyFill="1" applyBorder="1" applyAlignment="1">
      <alignment vertical="center"/>
      <protection/>
    </xf>
    <xf numFmtId="10" fontId="30" fillId="37" borderId="132" xfId="57" applyNumberFormat="1" applyFont="1" applyFill="1" applyBorder="1" applyAlignment="1">
      <alignment horizontal="right" vertical="center"/>
      <protection/>
    </xf>
    <xf numFmtId="3" fontId="13" fillId="0" borderId="178" xfId="57" applyNumberFormat="1" applyFont="1" applyFill="1" applyBorder="1">
      <alignment/>
      <protection/>
    </xf>
    <xf numFmtId="37" fontId="6" fillId="0" borderId="35" xfId="60" applyFont="1" applyFill="1" applyBorder="1" applyProtection="1">
      <alignment/>
      <protection/>
    </xf>
    <xf numFmtId="37" fontId="6" fillId="0" borderId="159" xfId="60" applyFont="1" applyFill="1" applyBorder="1" applyProtection="1">
      <alignment/>
      <protection/>
    </xf>
    <xf numFmtId="0" fontId="41" fillId="39" borderId="170" xfId="56" applyFont="1" applyFill="1" applyBorder="1" applyAlignment="1">
      <alignment horizontal="center"/>
      <protection/>
    </xf>
    <xf numFmtId="0" fontId="41" fillId="39" borderId="179" xfId="56" applyFont="1" applyFill="1" applyBorder="1" applyAlignment="1">
      <alignment horizontal="center"/>
      <protection/>
    </xf>
    <xf numFmtId="0" fontId="145" fillId="39" borderId="18" xfId="56" applyFont="1" applyFill="1" applyBorder="1" applyAlignment="1">
      <alignment horizontal="center"/>
      <protection/>
    </xf>
    <xf numFmtId="0" fontId="145" fillId="39" borderId="17" xfId="56" applyFont="1" applyFill="1" applyBorder="1" applyAlignment="1">
      <alignment horizontal="center"/>
      <protection/>
    </xf>
    <xf numFmtId="0" fontId="42" fillId="39" borderId="18" xfId="56" applyFont="1" applyFill="1" applyBorder="1" applyAlignment="1">
      <alignment horizontal="center"/>
      <protection/>
    </xf>
    <xf numFmtId="0" fontId="42" fillId="39" borderId="17" xfId="56" applyFont="1" applyFill="1" applyBorder="1" applyAlignment="1">
      <alignment horizontal="center"/>
      <protection/>
    </xf>
    <xf numFmtId="37" fontId="146" fillId="37" borderId="180" xfId="45" applyNumberFormat="1" applyFont="1" applyFill="1" applyBorder="1" applyAlignment="1" applyProtection="1">
      <alignment horizontal="center"/>
      <protection/>
    </xf>
    <xf numFmtId="37" fontId="146" fillId="37" borderId="181" xfId="45" applyNumberFormat="1" applyFont="1" applyFill="1" applyBorder="1" applyAlignment="1" applyProtection="1">
      <alignment horizontal="center"/>
      <protection/>
    </xf>
    <xf numFmtId="37" fontId="19" fillId="35" borderId="37" xfId="60" applyFont="1" applyFill="1" applyBorder="1" applyAlignment="1">
      <alignment horizontal="center" vertical="center"/>
      <protection/>
    </xf>
    <xf numFmtId="37" fontId="19" fillId="35" borderId="35" xfId="60" applyFont="1" applyFill="1" applyBorder="1" applyAlignment="1">
      <alignment horizontal="center" vertical="center"/>
      <protection/>
    </xf>
    <xf numFmtId="37" fontId="19" fillId="35" borderId="18" xfId="60" applyFont="1" applyFill="1" applyBorder="1" applyAlignment="1">
      <alignment horizontal="center" vertical="center"/>
      <protection/>
    </xf>
    <xf numFmtId="37" fontId="19" fillId="35" borderId="0" xfId="60" applyFont="1" applyFill="1" applyBorder="1" applyAlignment="1">
      <alignment horizontal="center" vertical="center"/>
      <protection/>
    </xf>
    <xf numFmtId="37" fontId="19" fillId="35" borderId="37" xfId="60" applyFont="1" applyFill="1" applyBorder="1" applyAlignment="1" applyProtection="1">
      <alignment horizontal="center" vertical="center"/>
      <protection/>
    </xf>
    <xf numFmtId="37" fontId="19" fillId="35" borderId="35" xfId="60" applyFont="1" applyFill="1" applyBorder="1" applyAlignment="1" applyProtection="1">
      <alignment horizontal="center" vertical="center"/>
      <protection/>
    </xf>
    <xf numFmtId="37" fontId="19" fillId="35" borderId="36" xfId="60" applyFont="1" applyFill="1" applyBorder="1" applyAlignment="1" applyProtection="1">
      <alignment horizontal="center" vertical="center"/>
      <protection/>
    </xf>
    <xf numFmtId="37" fontId="24" fillId="41" borderId="0" xfId="45" applyNumberFormat="1" applyFont="1" applyFill="1" applyBorder="1" applyAlignment="1" applyProtection="1">
      <alignment horizontal="center"/>
      <protection/>
    </xf>
    <xf numFmtId="37" fontId="19" fillId="35" borderId="30" xfId="60" applyFont="1" applyFill="1" applyBorder="1" applyAlignment="1">
      <alignment horizontal="center" vertical="center"/>
      <protection/>
    </xf>
    <xf numFmtId="0" fontId="11" fillId="0" borderId="15" xfId="55" applyBorder="1" applyAlignment="1">
      <alignment horizontal="center" vertical="center"/>
      <protection/>
    </xf>
    <xf numFmtId="0" fontId="11" fillId="0" borderId="10" xfId="55" applyBorder="1" applyAlignment="1">
      <alignment horizontal="center" vertical="center"/>
      <protection/>
    </xf>
    <xf numFmtId="37" fontId="20" fillId="35" borderId="159" xfId="60" applyFont="1" applyFill="1" applyBorder="1" applyAlignment="1">
      <alignment horizontal="center" vertical="center"/>
      <protection/>
    </xf>
    <xf numFmtId="0" fontId="18" fillId="0" borderId="88" xfId="55" applyFont="1" applyBorder="1" applyAlignment="1">
      <alignment horizontal="center" vertical="center"/>
      <protection/>
    </xf>
    <xf numFmtId="37" fontId="22" fillId="35" borderId="37" xfId="60" applyFont="1" applyFill="1" applyBorder="1" applyAlignment="1">
      <alignment horizontal="center" vertical="center"/>
      <protection/>
    </xf>
    <xf numFmtId="37" fontId="22" fillId="35" borderId="35" xfId="60" applyFont="1" applyFill="1" applyBorder="1" applyAlignment="1">
      <alignment horizontal="center" vertical="center"/>
      <protection/>
    </xf>
    <xf numFmtId="37" fontId="22" fillId="35" borderId="36" xfId="60" applyFont="1" applyFill="1" applyBorder="1" applyAlignment="1">
      <alignment horizontal="center" vertical="center"/>
      <protection/>
    </xf>
    <xf numFmtId="37" fontId="22" fillId="35" borderId="18" xfId="60" applyFont="1" applyFill="1" applyBorder="1" applyAlignment="1">
      <alignment horizontal="center" vertical="center"/>
      <protection/>
    </xf>
    <xf numFmtId="37" fontId="22" fillId="35" borderId="0" xfId="60" applyFont="1" applyFill="1" applyBorder="1" applyAlignment="1">
      <alignment horizontal="center" vertical="center"/>
      <protection/>
    </xf>
    <xf numFmtId="37" fontId="22" fillId="35" borderId="17" xfId="60" applyFont="1" applyFill="1" applyBorder="1" applyAlignment="1">
      <alignment horizontal="center" vertical="center"/>
      <protection/>
    </xf>
    <xf numFmtId="37" fontId="15" fillId="0" borderId="18" xfId="60" applyFont="1" applyFill="1" applyBorder="1" applyAlignment="1" applyProtection="1">
      <alignment horizontal="center" vertical="center"/>
      <protection/>
    </xf>
    <xf numFmtId="37" fontId="16" fillId="0" borderId="18" xfId="60" applyFont="1" applyBorder="1">
      <alignment/>
      <protection/>
    </xf>
    <xf numFmtId="37" fontId="17" fillId="0" borderId="18" xfId="60" applyFont="1" applyBorder="1">
      <alignment/>
      <protection/>
    </xf>
    <xf numFmtId="37" fontId="16" fillId="0" borderId="23" xfId="60" applyFont="1" applyBorder="1">
      <alignment/>
      <protection/>
    </xf>
    <xf numFmtId="37" fontId="14" fillId="35" borderId="18" xfId="60" applyFont="1" applyFill="1" applyBorder="1" applyAlignment="1">
      <alignment horizontal="center"/>
      <protection/>
    </xf>
    <xf numFmtId="37" fontId="14" fillId="35" borderId="17" xfId="60" applyFont="1" applyFill="1" applyBorder="1" applyAlignment="1">
      <alignment horizontal="center"/>
      <protection/>
    </xf>
    <xf numFmtId="37" fontId="14" fillId="35" borderId="37" xfId="60" applyFont="1" applyFill="1" applyBorder="1" applyAlignment="1">
      <alignment horizontal="center" vertical="center"/>
      <protection/>
    </xf>
    <xf numFmtId="37" fontId="15" fillId="35" borderId="14" xfId="60" applyFont="1" applyFill="1" applyBorder="1" applyAlignment="1">
      <alignment horizontal="center" vertical="center"/>
      <protection/>
    </xf>
    <xf numFmtId="37" fontId="14" fillId="35" borderId="38" xfId="60" applyFont="1" applyFill="1" applyBorder="1" applyAlignment="1">
      <alignment horizontal="center" vertical="center"/>
      <protection/>
    </xf>
    <xf numFmtId="37" fontId="15" fillId="35" borderId="12" xfId="60" applyFont="1" applyFill="1" applyBorder="1" applyAlignment="1">
      <alignment horizontal="center" vertical="center"/>
      <protection/>
    </xf>
    <xf numFmtId="37" fontId="24" fillId="37" borderId="0" xfId="45" applyNumberFormat="1" applyFont="1" applyFill="1" applyBorder="1" applyAlignment="1" applyProtection="1">
      <alignment horizontal="center"/>
      <protection/>
    </xf>
    <xf numFmtId="37" fontId="14" fillId="35" borderId="38" xfId="60" applyFont="1" applyFill="1" applyBorder="1" applyAlignment="1">
      <alignment horizontal="center" vertical="center" wrapText="1"/>
      <protection/>
    </xf>
    <xf numFmtId="37" fontId="15" fillId="35" borderId="12" xfId="60" applyFont="1" applyFill="1" applyBorder="1" applyAlignment="1">
      <alignment horizontal="center" vertical="center" wrapText="1"/>
      <protection/>
    </xf>
    <xf numFmtId="37" fontId="19" fillId="35" borderId="36" xfId="60" applyFont="1" applyFill="1" applyBorder="1" applyAlignment="1">
      <alignment horizontal="center" vertical="center"/>
      <protection/>
    </xf>
    <xf numFmtId="37" fontId="19" fillId="35" borderId="17" xfId="60" applyFont="1" applyFill="1" applyBorder="1" applyAlignment="1">
      <alignment horizontal="center" vertical="center"/>
      <protection/>
    </xf>
    <xf numFmtId="49" fontId="5" fillId="35" borderId="182" xfId="63" applyNumberFormat="1" applyFont="1" applyFill="1" applyBorder="1" applyAlignment="1">
      <alignment horizontal="center" vertical="center" wrapText="1"/>
      <protection/>
    </xf>
    <xf numFmtId="49" fontId="5" fillId="35" borderId="40" xfId="63" applyNumberFormat="1" applyFont="1" applyFill="1" applyBorder="1" applyAlignment="1">
      <alignment horizontal="center" vertical="center" wrapText="1"/>
      <protection/>
    </xf>
    <xf numFmtId="49" fontId="5" fillId="35" borderId="183" xfId="63" applyNumberFormat="1" applyFont="1" applyFill="1" applyBorder="1" applyAlignment="1">
      <alignment horizontal="center" vertical="center" wrapText="1"/>
      <protection/>
    </xf>
    <xf numFmtId="49" fontId="5" fillId="35" borderId="41" xfId="63" applyNumberFormat="1" applyFont="1" applyFill="1" applyBorder="1" applyAlignment="1">
      <alignment horizontal="center" vertical="center" wrapText="1"/>
      <protection/>
    </xf>
    <xf numFmtId="49" fontId="13" fillId="35" borderId="184" xfId="63" applyNumberFormat="1" applyFont="1" applyFill="1" applyBorder="1" applyAlignment="1">
      <alignment horizontal="center" vertical="center" wrapText="1"/>
      <protection/>
    </xf>
    <xf numFmtId="49" fontId="13" fillId="35" borderId="185" xfId="63" applyNumberFormat="1" applyFont="1" applyFill="1" applyBorder="1" applyAlignment="1">
      <alignment horizontal="center" vertical="center" wrapText="1"/>
      <protection/>
    </xf>
    <xf numFmtId="49" fontId="13" fillId="35" borderId="104" xfId="63" applyNumberFormat="1" applyFont="1" applyFill="1" applyBorder="1" applyAlignment="1">
      <alignment horizontal="center" vertical="center" wrapText="1"/>
      <protection/>
    </xf>
    <xf numFmtId="37" fontId="28" fillId="41" borderId="184" xfId="45" applyNumberFormat="1" applyFont="1" applyFill="1" applyBorder="1" applyAlignment="1" applyProtection="1">
      <alignment horizontal="center"/>
      <protection/>
    </xf>
    <xf numFmtId="37" fontId="28" fillId="41" borderId="185" xfId="45" applyNumberFormat="1" applyFont="1" applyFill="1" applyBorder="1" applyAlignment="1" applyProtection="1">
      <alignment horizontal="center"/>
      <protection/>
    </xf>
    <xf numFmtId="37" fontId="28" fillId="41" borderId="186" xfId="45" applyNumberFormat="1" applyFont="1" applyFill="1" applyBorder="1" applyAlignment="1" applyProtection="1">
      <alignment horizontal="center"/>
      <protection/>
    </xf>
    <xf numFmtId="0" fontId="5" fillId="35" borderId="184" xfId="63" applyFont="1" applyFill="1" applyBorder="1" applyAlignment="1">
      <alignment horizontal="center"/>
      <protection/>
    </xf>
    <xf numFmtId="0" fontId="5" fillId="35" borderId="185" xfId="63" applyFont="1" applyFill="1" applyBorder="1" applyAlignment="1">
      <alignment horizontal="center"/>
      <protection/>
    </xf>
    <xf numFmtId="0" fontId="5" fillId="35" borderId="25" xfId="63" applyFont="1" applyFill="1" applyBorder="1" applyAlignment="1">
      <alignment horizontal="center"/>
      <protection/>
    </xf>
    <xf numFmtId="0" fontId="5" fillId="35" borderId="103" xfId="63" applyFont="1" applyFill="1" applyBorder="1" applyAlignment="1">
      <alignment horizontal="center"/>
      <protection/>
    </xf>
    <xf numFmtId="0" fontId="5" fillId="35" borderId="186" xfId="63" applyFont="1" applyFill="1" applyBorder="1" applyAlignment="1">
      <alignment horizontal="center"/>
      <protection/>
    </xf>
    <xf numFmtId="0" fontId="22" fillId="35" borderId="187" xfId="63" applyFont="1" applyFill="1" applyBorder="1" applyAlignment="1">
      <alignment horizontal="center" vertical="center"/>
      <protection/>
    </xf>
    <xf numFmtId="0" fontId="22" fillId="35" borderId="25" xfId="63" applyFont="1" applyFill="1" applyBorder="1" applyAlignment="1">
      <alignment horizontal="center" vertical="center"/>
      <protection/>
    </xf>
    <xf numFmtId="0" fontId="22" fillId="35" borderId="103" xfId="63" applyFont="1" applyFill="1" applyBorder="1" applyAlignment="1">
      <alignment horizontal="center" vertical="center"/>
      <protection/>
    </xf>
    <xf numFmtId="0" fontId="19" fillId="35" borderId="42" xfId="63" applyFont="1" applyFill="1" applyBorder="1" applyAlignment="1">
      <alignment horizontal="center" vertical="center"/>
      <protection/>
    </xf>
    <xf numFmtId="0" fontId="19" fillId="35" borderId="20" xfId="63" applyFont="1" applyFill="1" applyBorder="1" applyAlignment="1">
      <alignment horizontal="center" vertical="center"/>
      <protection/>
    </xf>
    <xf numFmtId="0" fontId="19" fillId="35" borderId="188" xfId="63" applyFont="1" applyFill="1" applyBorder="1" applyAlignment="1">
      <alignment horizontal="center" vertical="center"/>
      <protection/>
    </xf>
    <xf numFmtId="1" fontId="5" fillId="35" borderId="187" xfId="63" applyNumberFormat="1" applyFont="1" applyFill="1" applyBorder="1" applyAlignment="1">
      <alignment horizontal="center" vertical="center" wrapText="1"/>
      <protection/>
    </xf>
    <xf numFmtId="1" fontId="5" fillId="35" borderId="189" xfId="63" applyNumberFormat="1" applyFont="1" applyFill="1" applyBorder="1" applyAlignment="1">
      <alignment horizontal="center" vertical="center" wrapText="1"/>
      <protection/>
    </xf>
    <xf numFmtId="1" fontId="5" fillId="35" borderId="42" xfId="63" applyNumberFormat="1" applyFont="1" applyFill="1" applyBorder="1" applyAlignment="1">
      <alignment horizontal="center" vertical="center" wrapText="1"/>
      <protection/>
    </xf>
    <xf numFmtId="49" fontId="14" fillId="35" borderId="47" xfId="57" applyNumberFormat="1" applyFont="1" applyFill="1" applyBorder="1" applyAlignment="1">
      <alignment horizontal="center" vertical="center" wrapText="1"/>
      <protection/>
    </xf>
    <xf numFmtId="49" fontId="14" fillId="35" borderId="164" xfId="57" applyNumberFormat="1" applyFont="1" applyFill="1" applyBorder="1" applyAlignment="1">
      <alignment horizontal="center" vertical="center" wrapText="1"/>
      <protection/>
    </xf>
    <xf numFmtId="49" fontId="14" fillId="35" borderId="190" xfId="57" applyNumberFormat="1" applyFont="1" applyFill="1" applyBorder="1" applyAlignment="1">
      <alignment horizontal="center" vertical="center" wrapText="1"/>
      <protection/>
    </xf>
    <xf numFmtId="49" fontId="14" fillId="35" borderId="191" xfId="57" applyNumberFormat="1" applyFont="1" applyFill="1" applyBorder="1" applyAlignment="1">
      <alignment horizontal="center" vertical="center" wrapText="1"/>
      <protection/>
    </xf>
    <xf numFmtId="49" fontId="19" fillId="35" borderId="192" xfId="57" applyNumberFormat="1" applyFont="1" applyFill="1" applyBorder="1" applyAlignment="1">
      <alignment horizontal="center" vertical="center" wrapText="1"/>
      <protection/>
    </xf>
    <xf numFmtId="0" fontId="32" fillId="0" borderId="178" xfId="57" applyFont="1" applyBorder="1" applyAlignment="1">
      <alignment horizontal="center" vertical="center" wrapText="1"/>
      <protection/>
    </xf>
    <xf numFmtId="49" fontId="14" fillId="35" borderId="193" xfId="57" applyNumberFormat="1" applyFont="1" applyFill="1" applyBorder="1" applyAlignment="1">
      <alignment horizontal="center" vertical="center" wrapText="1"/>
      <protection/>
    </xf>
    <xf numFmtId="49" fontId="14" fillId="35" borderId="194" xfId="57" applyNumberFormat="1" applyFont="1" applyFill="1" applyBorder="1" applyAlignment="1">
      <alignment horizontal="center" vertical="center" wrapText="1"/>
      <protection/>
    </xf>
    <xf numFmtId="37" fontId="35" fillId="41" borderId="184" xfId="46" applyNumberFormat="1" applyFont="1" applyFill="1" applyBorder="1" applyAlignment="1">
      <alignment horizontal="center"/>
    </xf>
    <xf numFmtId="37" fontId="35" fillId="41" borderId="186" xfId="46" applyNumberFormat="1" applyFont="1" applyFill="1" applyBorder="1" applyAlignment="1">
      <alignment horizontal="center"/>
    </xf>
    <xf numFmtId="0" fontId="22" fillId="35" borderId="37" xfId="57" applyFont="1" applyFill="1" applyBorder="1" applyAlignment="1">
      <alignment horizontal="center" vertical="center"/>
      <protection/>
    </xf>
    <xf numFmtId="0" fontId="22" fillId="35" borderId="35" xfId="57" applyFont="1" applyFill="1" applyBorder="1" applyAlignment="1">
      <alignment horizontal="center" vertical="center"/>
      <protection/>
    </xf>
    <xf numFmtId="0" fontId="22" fillId="35" borderId="36" xfId="57" applyFont="1" applyFill="1" applyBorder="1" applyAlignment="1">
      <alignment horizontal="center" vertical="center"/>
      <protection/>
    </xf>
    <xf numFmtId="1" fontId="14" fillId="35" borderId="195" xfId="57" applyNumberFormat="1" applyFont="1" applyFill="1" applyBorder="1" applyAlignment="1">
      <alignment horizontal="center" vertical="center" wrapText="1"/>
      <protection/>
    </xf>
    <xf numFmtId="0" fontId="15" fillId="35" borderId="72" xfId="57" applyFont="1" applyFill="1" applyBorder="1" applyAlignment="1">
      <alignment vertical="center"/>
      <protection/>
    </xf>
    <xf numFmtId="0" fontId="15" fillId="35" borderId="196" xfId="57" applyFont="1" applyFill="1" applyBorder="1" applyAlignment="1">
      <alignment vertical="center"/>
      <protection/>
    </xf>
    <xf numFmtId="0" fontId="15" fillId="35" borderId="64" xfId="57" applyFont="1" applyFill="1" applyBorder="1" applyAlignment="1">
      <alignment vertical="center"/>
      <protection/>
    </xf>
    <xf numFmtId="1" fontId="19" fillId="35" borderId="197" xfId="57" applyNumberFormat="1" applyFont="1" applyFill="1" applyBorder="1" applyAlignment="1">
      <alignment horizontal="center" vertical="center" wrapText="1"/>
      <protection/>
    </xf>
    <xf numFmtId="1" fontId="19" fillId="35" borderId="198" xfId="57" applyNumberFormat="1" applyFont="1" applyFill="1" applyBorder="1" applyAlignment="1">
      <alignment horizontal="center" vertical="center" wrapText="1"/>
      <protection/>
    </xf>
    <xf numFmtId="0" fontId="31" fillId="35" borderId="57" xfId="57" applyFont="1" applyFill="1" applyBorder="1" applyAlignment="1">
      <alignment horizontal="center" vertical="center" wrapText="1"/>
      <protection/>
    </xf>
    <xf numFmtId="49" fontId="19" fillId="35" borderId="56" xfId="57" applyNumberFormat="1" applyFont="1" applyFill="1" applyBorder="1" applyAlignment="1">
      <alignment horizontal="center" vertical="center" wrapText="1"/>
      <protection/>
    </xf>
    <xf numFmtId="49" fontId="19" fillId="35" borderId="54" xfId="57" applyNumberFormat="1" applyFont="1" applyFill="1" applyBorder="1" applyAlignment="1">
      <alignment horizontal="center" vertical="center" wrapText="1"/>
      <protection/>
    </xf>
    <xf numFmtId="49" fontId="19" fillId="35" borderId="199" xfId="57" applyNumberFormat="1" applyFont="1" applyFill="1" applyBorder="1" applyAlignment="1">
      <alignment horizontal="center" vertical="center" wrapText="1"/>
      <protection/>
    </xf>
    <xf numFmtId="49" fontId="14" fillId="35" borderId="200" xfId="57" applyNumberFormat="1" applyFont="1" applyFill="1" applyBorder="1" applyAlignment="1">
      <alignment horizontal="center" vertical="center" wrapText="1"/>
      <protection/>
    </xf>
    <xf numFmtId="0" fontId="19" fillId="35" borderId="14" xfId="57" applyFont="1" applyFill="1" applyBorder="1" applyAlignment="1">
      <alignment horizontal="center" vertical="center"/>
      <protection/>
    </xf>
    <xf numFmtId="0" fontId="19" fillId="35" borderId="11" xfId="57" applyFont="1" applyFill="1" applyBorder="1" applyAlignment="1">
      <alignment horizontal="center" vertical="center"/>
      <protection/>
    </xf>
    <xf numFmtId="0" fontId="19" fillId="35" borderId="13" xfId="57" applyFont="1" applyFill="1" applyBorder="1" applyAlignment="1">
      <alignment horizontal="center" vertical="center"/>
      <protection/>
    </xf>
    <xf numFmtId="49" fontId="19" fillId="35" borderId="104" xfId="57" applyNumberFormat="1" applyFont="1" applyFill="1" applyBorder="1" applyAlignment="1">
      <alignment horizontal="center" vertical="center" wrapText="1"/>
      <protection/>
    </xf>
    <xf numFmtId="0" fontId="20" fillId="35" borderId="135" xfId="57" applyFont="1" applyFill="1" applyBorder="1" applyAlignment="1">
      <alignment horizontal="center"/>
      <protection/>
    </xf>
    <xf numFmtId="0" fontId="20" fillId="35" borderId="201" xfId="57" applyFont="1" applyFill="1" applyBorder="1" applyAlignment="1">
      <alignment horizontal="center"/>
      <protection/>
    </xf>
    <xf numFmtId="0" fontId="20" fillId="35" borderId="202" xfId="57" applyFont="1" applyFill="1" applyBorder="1" applyAlignment="1">
      <alignment horizontal="center"/>
      <protection/>
    </xf>
    <xf numFmtId="0" fontId="20" fillId="35" borderId="137" xfId="57" applyFont="1" applyFill="1" applyBorder="1" applyAlignment="1">
      <alignment horizontal="center"/>
      <protection/>
    </xf>
    <xf numFmtId="0" fontId="20" fillId="35" borderId="203" xfId="57" applyFont="1" applyFill="1" applyBorder="1" applyAlignment="1">
      <alignment horizontal="center"/>
      <protection/>
    </xf>
    <xf numFmtId="1" fontId="20" fillId="35" borderId="195" xfId="57" applyNumberFormat="1" applyFont="1" applyFill="1" applyBorder="1" applyAlignment="1">
      <alignment horizontal="center" vertical="center" wrapText="1"/>
      <protection/>
    </xf>
    <xf numFmtId="0" fontId="33" fillId="35" borderId="72" xfId="57" applyFont="1" applyFill="1" applyBorder="1" applyAlignment="1">
      <alignment vertical="center"/>
      <protection/>
    </xf>
    <xf numFmtId="0" fontId="33" fillId="35" borderId="196" xfId="57" applyFont="1" applyFill="1" applyBorder="1" applyAlignment="1">
      <alignment vertical="center"/>
      <protection/>
    </xf>
    <xf numFmtId="0" fontId="33" fillId="35" borderId="64" xfId="57" applyFont="1" applyFill="1" applyBorder="1" applyAlignment="1">
      <alignment vertical="center"/>
      <protection/>
    </xf>
    <xf numFmtId="0" fontId="37" fillId="35" borderId="18" xfId="57" applyFont="1" applyFill="1" applyBorder="1" applyAlignment="1">
      <alignment horizontal="center" vertical="center"/>
      <protection/>
    </xf>
    <xf numFmtId="0" fontId="37" fillId="35" borderId="0" xfId="57" applyFont="1" applyFill="1" applyBorder="1" applyAlignment="1">
      <alignment horizontal="center" vertical="center"/>
      <protection/>
    </xf>
    <xf numFmtId="0" fontId="37" fillId="35" borderId="17" xfId="57" applyFont="1" applyFill="1" applyBorder="1" applyAlignment="1">
      <alignment horizontal="center" vertical="center"/>
      <protection/>
    </xf>
    <xf numFmtId="1" fontId="13" fillId="35" borderId="204" xfId="64" applyNumberFormat="1" applyFont="1" applyFill="1" applyBorder="1" applyAlignment="1">
      <alignment horizontal="center" vertical="center" wrapText="1"/>
      <protection/>
    </xf>
    <xf numFmtId="0" fontId="6" fillId="35" borderId="153" xfId="64" applyFont="1" applyFill="1" applyBorder="1" applyAlignment="1">
      <alignment vertical="center"/>
      <protection/>
    </xf>
    <xf numFmtId="0" fontId="11" fillId="0" borderId="205" xfId="55" applyBorder="1" applyAlignment="1">
      <alignment vertical="center"/>
      <protection/>
    </xf>
    <xf numFmtId="0" fontId="37" fillId="35" borderId="23" xfId="64" applyFont="1" applyFill="1" applyBorder="1" applyAlignment="1">
      <alignment horizontal="center" vertical="center"/>
      <protection/>
    </xf>
    <xf numFmtId="0" fontId="37" fillId="35" borderId="20" xfId="64" applyFont="1" applyFill="1" applyBorder="1" applyAlignment="1">
      <alignment horizontal="center" vertical="center"/>
      <protection/>
    </xf>
    <xf numFmtId="0" fontId="37" fillId="35" borderId="22" xfId="64" applyFont="1" applyFill="1" applyBorder="1" applyAlignment="1">
      <alignment horizontal="center" vertical="center"/>
      <protection/>
    </xf>
    <xf numFmtId="0" fontId="13" fillId="35" borderId="185" xfId="64" applyFont="1" applyFill="1" applyBorder="1" applyAlignment="1">
      <alignment horizontal="center" vertical="center"/>
      <protection/>
    </xf>
    <xf numFmtId="0" fontId="13" fillId="35" borderId="186" xfId="64" applyFont="1" applyFill="1" applyBorder="1" applyAlignment="1">
      <alignment horizontal="center" vertical="center"/>
      <protection/>
    </xf>
    <xf numFmtId="0" fontId="13" fillId="35" borderId="206" xfId="64" applyFont="1" applyFill="1" applyBorder="1" applyAlignment="1">
      <alignment horizontal="center" vertical="center"/>
      <protection/>
    </xf>
    <xf numFmtId="0" fontId="37" fillId="35" borderId="37" xfId="64" applyFont="1" applyFill="1" applyBorder="1" applyAlignment="1">
      <alignment horizontal="center" vertical="center"/>
      <protection/>
    </xf>
    <xf numFmtId="0" fontId="37" fillId="35" borderId="35" xfId="64" applyFont="1" applyFill="1" applyBorder="1" applyAlignment="1">
      <alignment horizontal="center" vertical="center"/>
      <protection/>
    </xf>
    <xf numFmtId="0" fontId="37" fillId="35" borderId="36" xfId="64" applyFont="1" applyFill="1" applyBorder="1" applyAlignment="1">
      <alignment horizontal="center" vertical="center"/>
      <protection/>
    </xf>
    <xf numFmtId="49" fontId="13" fillId="35" borderId="185" xfId="64" applyNumberFormat="1" applyFont="1" applyFill="1" applyBorder="1" applyAlignment="1">
      <alignment horizontal="center" vertical="center" wrapText="1"/>
      <protection/>
    </xf>
    <xf numFmtId="49" fontId="13" fillId="35" borderId="186" xfId="64" applyNumberFormat="1" applyFont="1" applyFill="1" applyBorder="1" applyAlignment="1">
      <alignment horizontal="center" vertical="center" wrapText="1"/>
      <protection/>
    </xf>
    <xf numFmtId="1" fontId="13" fillId="35" borderId="184" xfId="64" applyNumberFormat="1" applyFont="1" applyFill="1" applyBorder="1" applyAlignment="1">
      <alignment horizontal="center" vertical="center" wrapText="1"/>
      <protection/>
    </xf>
    <xf numFmtId="1" fontId="13" fillId="35" borderId="185" xfId="64" applyNumberFormat="1" applyFont="1" applyFill="1" applyBorder="1" applyAlignment="1">
      <alignment horizontal="center" vertical="center" wrapText="1"/>
      <protection/>
    </xf>
    <xf numFmtId="1" fontId="13" fillId="35" borderId="186" xfId="64" applyNumberFormat="1" applyFont="1" applyFill="1" applyBorder="1" applyAlignment="1">
      <alignment horizontal="center" vertical="center" wrapText="1"/>
      <protection/>
    </xf>
    <xf numFmtId="1" fontId="13" fillId="35" borderId="206" xfId="64" applyNumberFormat="1" applyFont="1" applyFill="1" applyBorder="1" applyAlignment="1">
      <alignment horizontal="center" vertical="center" wrapText="1"/>
      <protection/>
    </xf>
    <xf numFmtId="37" fontId="38" fillId="41" borderId="184" xfId="45" applyNumberFormat="1" applyFont="1" applyFill="1" applyBorder="1" applyAlignment="1" applyProtection="1">
      <alignment horizontal="center"/>
      <protection/>
    </xf>
    <xf numFmtId="37" fontId="38" fillId="41" borderId="185" xfId="45" applyNumberFormat="1" applyFont="1" applyFill="1" applyBorder="1" applyAlignment="1" applyProtection="1">
      <alignment horizontal="center"/>
      <protection/>
    </xf>
    <xf numFmtId="37" fontId="38" fillId="41" borderId="186" xfId="45" applyNumberFormat="1" applyFont="1" applyFill="1" applyBorder="1" applyAlignment="1" applyProtection="1">
      <alignment horizontal="center"/>
      <protection/>
    </xf>
    <xf numFmtId="49" fontId="14" fillId="35" borderId="175" xfId="57" applyNumberFormat="1" applyFont="1" applyFill="1" applyBorder="1" applyAlignment="1">
      <alignment horizontal="center" vertical="center" wrapText="1"/>
      <protection/>
    </xf>
    <xf numFmtId="49" fontId="14" fillId="35" borderId="165" xfId="57" applyNumberFormat="1" applyFont="1" applyFill="1" applyBorder="1" applyAlignment="1">
      <alignment horizontal="center" vertical="center" wrapText="1"/>
      <protection/>
    </xf>
    <xf numFmtId="49" fontId="14" fillId="35" borderId="207" xfId="57" applyNumberFormat="1" applyFont="1" applyFill="1" applyBorder="1" applyAlignment="1">
      <alignment horizontal="center" vertical="center" wrapText="1"/>
      <protection/>
    </xf>
    <xf numFmtId="49" fontId="19" fillId="35" borderId="208" xfId="57" applyNumberFormat="1" applyFont="1" applyFill="1" applyBorder="1" applyAlignment="1">
      <alignment horizontal="center" vertical="center" wrapText="1"/>
      <protection/>
    </xf>
    <xf numFmtId="0" fontId="32" fillId="0" borderId="209" xfId="57" applyFont="1" applyBorder="1" applyAlignment="1">
      <alignment horizontal="center" vertical="center" wrapText="1"/>
      <protection/>
    </xf>
    <xf numFmtId="0" fontId="37" fillId="35" borderId="37" xfId="57" applyFont="1" applyFill="1" applyBorder="1" applyAlignment="1">
      <alignment horizontal="center" vertical="center"/>
      <protection/>
    </xf>
    <xf numFmtId="0" fontId="37" fillId="35" borderId="35" xfId="57" applyFont="1" applyFill="1" applyBorder="1" applyAlignment="1">
      <alignment horizontal="center" vertical="center"/>
      <protection/>
    </xf>
    <xf numFmtId="0" fontId="37" fillId="35" borderId="36" xfId="57" applyFont="1" applyFill="1" applyBorder="1" applyAlignment="1">
      <alignment horizontal="center" vertical="center"/>
      <protection/>
    </xf>
    <xf numFmtId="1" fontId="13" fillId="35" borderId="124" xfId="57" applyNumberFormat="1" applyFont="1" applyFill="1" applyBorder="1" applyAlignment="1">
      <alignment horizontal="center" vertical="center" wrapText="1"/>
      <protection/>
    </xf>
    <xf numFmtId="1" fontId="13" fillId="35" borderId="152" xfId="57" applyNumberFormat="1" applyFont="1" applyFill="1" applyBorder="1" applyAlignment="1">
      <alignment horizontal="center" vertical="center" wrapText="1"/>
      <protection/>
    </xf>
    <xf numFmtId="0" fontId="6" fillId="35" borderId="210" xfId="57" applyFont="1" applyFill="1" applyBorder="1" applyAlignment="1">
      <alignment horizontal="center" vertical="center" wrapText="1"/>
      <protection/>
    </xf>
    <xf numFmtId="49" fontId="14" fillId="35" borderId="123" xfId="57" applyNumberFormat="1" applyFont="1" applyFill="1" applyBorder="1" applyAlignment="1">
      <alignment horizontal="center" vertical="center" wrapText="1"/>
      <protection/>
    </xf>
    <xf numFmtId="49" fontId="14" fillId="35" borderId="211" xfId="57" applyNumberFormat="1" applyFont="1" applyFill="1" applyBorder="1" applyAlignment="1">
      <alignment horizontal="center" vertical="center" wrapText="1"/>
      <protection/>
    </xf>
    <xf numFmtId="1" fontId="14" fillId="35" borderId="120" xfId="57" applyNumberFormat="1" applyFont="1" applyFill="1" applyBorder="1" applyAlignment="1">
      <alignment horizontal="center" vertical="center" wrapText="1"/>
      <protection/>
    </xf>
    <xf numFmtId="1" fontId="14" fillId="35" borderId="132" xfId="57" applyNumberFormat="1" applyFont="1" applyFill="1" applyBorder="1" applyAlignment="1">
      <alignment horizontal="center" vertical="center" wrapText="1"/>
      <protection/>
    </xf>
    <xf numFmtId="0" fontId="15" fillId="35" borderId="163" xfId="57" applyFont="1" applyFill="1" applyBorder="1" applyAlignment="1">
      <alignment horizontal="center" vertical="center" wrapText="1"/>
      <protection/>
    </xf>
    <xf numFmtId="0" fontId="19" fillId="35" borderId="18" xfId="57" applyFont="1" applyFill="1" applyBorder="1" applyAlignment="1">
      <alignment horizontal="center" vertical="center"/>
      <protection/>
    </xf>
    <xf numFmtId="0" fontId="19" fillId="35" borderId="0" xfId="57" applyFont="1" applyFill="1" applyBorder="1" applyAlignment="1">
      <alignment horizontal="center" vertical="center"/>
      <protection/>
    </xf>
    <xf numFmtId="0" fontId="19" fillId="35" borderId="17" xfId="57" applyFont="1" applyFill="1" applyBorder="1" applyAlignment="1">
      <alignment horizontal="center" vertical="center"/>
      <protection/>
    </xf>
    <xf numFmtId="1" fontId="13" fillId="35" borderId="46" xfId="57" applyNumberFormat="1" applyFont="1" applyFill="1" applyBorder="1" applyAlignment="1">
      <alignment horizontal="center" vertical="center" wrapText="1"/>
      <protection/>
    </xf>
    <xf numFmtId="1" fontId="13" fillId="35" borderId="162" xfId="57" applyNumberFormat="1" applyFont="1" applyFill="1" applyBorder="1" applyAlignment="1">
      <alignment horizontal="center" vertical="center" wrapText="1"/>
      <protection/>
    </xf>
    <xf numFmtId="0" fontId="6" fillId="35" borderId="59" xfId="57" applyFont="1" applyFill="1" applyBorder="1" applyAlignment="1">
      <alignment horizontal="center" vertical="center" wrapText="1"/>
      <protection/>
    </xf>
    <xf numFmtId="0" fontId="14" fillId="35" borderId="135" xfId="57" applyFont="1" applyFill="1" applyBorder="1" applyAlignment="1">
      <alignment horizontal="center"/>
      <protection/>
    </xf>
    <xf numFmtId="0" fontId="14" fillId="35" borderId="201" xfId="57" applyFont="1" applyFill="1" applyBorder="1" applyAlignment="1">
      <alignment horizontal="center"/>
      <protection/>
    </xf>
    <xf numFmtId="0" fontId="14" fillId="35" borderId="202" xfId="57" applyFont="1" applyFill="1" applyBorder="1" applyAlignment="1">
      <alignment horizontal="center"/>
      <protection/>
    </xf>
    <xf numFmtId="0" fontId="14" fillId="35" borderId="136" xfId="57" applyFont="1" applyFill="1" applyBorder="1" applyAlignment="1">
      <alignment horizontal="center"/>
      <protection/>
    </xf>
    <xf numFmtId="0" fontId="14" fillId="35" borderId="137" xfId="57" applyFont="1" applyFill="1" applyBorder="1" applyAlignment="1">
      <alignment horizontal="center"/>
      <protection/>
    </xf>
    <xf numFmtId="1" fontId="5" fillId="35" borderId="124" xfId="57" applyNumberFormat="1" applyFont="1" applyFill="1" applyBorder="1" applyAlignment="1">
      <alignment horizontal="center" vertical="center" wrapText="1"/>
      <protection/>
    </xf>
    <xf numFmtId="1" fontId="5" fillId="35" borderId="152" xfId="57" applyNumberFormat="1" applyFont="1" applyFill="1" applyBorder="1" applyAlignment="1">
      <alignment horizontal="center" vertical="center" wrapText="1"/>
      <protection/>
    </xf>
    <xf numFmtId="0" fontId="3" fillId="35" borderId="210" xfId="57" applyFont="1" applyFill="1" applyBorder="1" applyAlignment="1">
      <alignment horizontal="center" vertical="center" wrapText="1"/>
      <protection/>
    </xf>
    <xf numFmtId="1" fontId="13" fillId="35" borderId="120" xfId="57" applyNumberFormat="1" applyFont="1" applyFill="1" applyBorder="1" applyAlignment="1">
      <alignment horizontal="center" vertical="center" wrapText="1"/>
      <protection/>
    </xf>
    <xf numFmtId="1" fontId="13" fillId="35" borderId="132" xfId="57" applyNumberFormat="1" applyFont="1" applyFill="1" applyBorder="1" applyAlignment="1">
      <alignment horizontal="center" vertical="center" wrapText="1"/>
      <protection/>
    </xf>
    <xf numFmtId="0" fontId="6" fillId="35" borderId="163" xfId="57" applyFont="1" applyFill="1" applyBorder="1" applyAlignment="1">
      <alignment horizontal="center" vertical="center" wrapText="1"/>
      <protection/>
    </xf>
    <xf numFmtId="49" fontId="19" fillId="35" borderId="212" xfId="57" applyNumberFormat="1" applyFont="1" applyFill="1" applyBorder="1" applyAlignment="1">
      <alignment horizontal="center" vertical="center" wrapText="1"/>
      <protection/>
    </xf>
    <xf numFmtId="0" fontId="32" fillId="0" borderId="91" xfId="57" applyFont="1" applyBorder="1" applyAlignment="1">
      <alignment horizontal="center" vertical="center" wrapText="1"/>
      <protection/>
    </xf>
    <xf numFmtId="49" fontId="14" fillId="35" borderId="213" xfId="57" applyNumberFormat="1" applyFont="1" applyFill="1" applyBorder="1" applyAlignment="1">
      <alignment horizontal="center" vertical="center" wrapText="1"/>
      <protection/>
    </xf>
    <xf numFmtId="1" fontId="14" fillId="35" borderId="46" xfId="57" applyNumberFormat="1" applyFont="1" applyFill="1" applyBorder="1" applyAlignment="1">
      <alignment horizontal="center" vertical="center" wrapText="1"/>
      <protection/>
    </xf>
    <xf numFmtId="1" fontId="14" fillId="35" borderId="162" xfId="57" applyNumberFormat="1" applyFont="1" applyFill="1" applyBorder="1" applyAlignment="1">
      <alignment horizontal="center" vertical="center" wrapText="1"/>
      <protection/>
    </xf>
    <xf numFmtId="0" fontId="15" fillId="35" borderId="59" xfId="57" applyFont="1" applyFill="1" applyBorder="1" applyAlignment="1">
      <alignment horizontal="center" vertical="center" wrapText="1"/>
      <protection/>
    </xf>
    <xf numFmtId="1" fontId="14" fillId="35" borderId="124" xfId="57" applyNumberFormat="1" applyFont="1" applyFill="1" applyBorder="1" applyAlignment="1">
      <alignment horizontal="center" vertical="center" wrapText="1"/>
      <protection/>
    </xf>
    <xf numFmtId="1" fontId="14" fillId="35" borderId="152" xfId="57" applyNumberFormat="1" applyFont="1" applyFill="1" applyBorder="1" applyAlignment="1">
      <alignment horizontal="center" vertical="center" wrapText="1"/>
      <protection/>
    </xf>
    <xf numFmtId="0" fontId="15" fillId="35" borderId="210" xfId="57" applyFont="1" applyFill="1" applyBorder="1" applyAlignment="1">
      <alignment horizontal="center" vertical="center" wrapText="1"/>
      <protection/>
    </xf>
    <xf numFmtId="49" fontId="14" fillId="35" borderId="214" xfId="57" applyNumberFormat="1" applyFont="1" applyFill="1" applyBorder="1" applyAlignment="1">
      <alignment horizontal="center" vertical="center" wrapText="1"/>
      <protection/>
    </xf>
    <xf numFmtId="49" fontId="14" fillId="35" borderId="26" xfId="57" applyNumberFormat="1" applyFont="1" applyFill="1" applyBorder="1" applyAlignment="1">
      <alignment horizontal="center" vertical="center" wrapText="1"/>
      <protection/>
    </xf>
    <xf numFmtId="49" fontId="19" fillId="35" borderId="215" xfId="57" applyNumberFormat="1" applyFont="1" applyFill="1" applyBorder="1" applyAlignment="1">
      <alignment horizontal="center" vertical="center" wrapText="1"/>
      <protection/>
    </xf>
    <xf numFmtId="1" fontId="19" fillId="35" borderId="195" xfId="57" applyNumberFormat="1" applyFont="1" applyFill="1" applyBorder="1" applyAlignment="1">
      <alignment horizontal="center" vertical="center" wrapText="1"/>
      <protection/>
    </xf>
    <xf numFmtId="0" fontId="31" fillId="35" borderId="72" xfId="57" applyFont="1" applyFill="1" applyBorder="1" applyAlignment="1">
      <alignment vertical="center"/>
      <protection/>
    </xf>
    <xf numFmtId="0" fontId="31" fillId="35" borderId="196" xfId="57" applyFont="1" applyFill="1" applyBorder="1" applyAlignment="1">
      <alignment vertical="center"/>
      <protection/>
    </xf>
    <xf numFmtId="0" fontId="31" fillId="35" borderId="64" xfId="57" applyFont="1" applyFill="1" applyBorder="1" applyAlignment="1">
      <alignment vertical="center"/>
      <protection/>
    </xf>
    <xf numFmtId="0" fontId="14" fillId="35" borderId="216" xfId="57" applyFont="1" applyFill="1" applyBorder="1" applyAlignment="1">
      <alignment horizontal="center"/>
      <protection/>
    </xf>
    <xf numFmtId="37" fontId="48" fillId="41" borderId="184" xfId="46" applyNumberFormat="1" applyFont="1" applyFill="1" applyBorder="1" applyAlignment="1">
      <alignment horizontal="center"/>
    </xf>
    <xf numFmtId="37" fontId="48" fillId="41" borderId="186" xfId="46" applyNumberFormat="1" applyFont="1" applyFill="1" applyBorder="1" applyAlignment="1">
      <alignment horizontal="center"/>
    </xf>
    <xf numFmtId="1" fontId="19" fillId="35" borderId="217" xfId="57" applyNumberFormat="1" applyFont="1" applyFill="1" applyBorder="1" applyAlignment="1">
      <alignment horizontal="center" vertical="center" wrapText="1"/>
      <protection/>
    </xf>
    <xf numFmtId="1" fontId="19" fillId="35" borderId="153" xfId="57" applyNumberFormat="1" applyFont="1" applyFill="1" applyBorder="1" applyAlignment="1">
      <alignment horizontal="center" vertical="center" wrapText="1"/>
      <protection/>
    </xf>
    <xf numFmtId="1" fontId="19" fillId="35" borderId="92" xfId="57" applyNumberFormat="1" applyFont="1" applyFill="1" applyBorder="1" applyAlignment="1">
      <alignment horizontal="center" vertical="center" wrapText="1"/>
      <protection/>
    </xf>
    <xf numFmtId="0" fontId="20" fillId="35" borderId="218" xfId="57" applyFont="1" applyFill="1" applyBorder="1" applyAlignment="1">
      <alignment horizontal="center"/>
      <protection/>
    </xf>
    <xf numFmtId="0" fontId="20" fillId="35" borderId="134" xfId="57" applyFont="1" applyFill="1" applyBorder="1" applyAlignment="1">
      <alignment horizontal="center"/>
      <protection/>
    </xf>
    <xf numFmtId="0" fontId="20" fillId="35" borderId="219" xfId="57" applyFont="1" applyFill="1" applyBorder="1" applyAlignment="1">
      <alignment horizontal="center"/>
      <protection/>
    </xf>
    <xf numFmtId="0" fontId="20" fillId="35" borderId="220" xfId="57" applyFont="1" applyFill="1" applyBorder="1" applyAlignment="1">
      <alignment horizontal="center"/>
      <protection/>
    </xf>
    <xf numFmtId="49" fontId="19" fillId="35" borderId="184" xfId="57" applyNumberFormat="1" applyFont="1" applyFill="1" applyBorder="1" applyAlignment="1">
      <alignment horizontal="center" vertical="center" wrapText="1"/>
      <protection/>
    </xf>
    <xf numFmtId="49" fontId="19" fillId="35" borderId="185" xfId="57" applyNumberFormat="1" applyFont="1" applyFill="1" applyBorder="1" applyAlignment="1">
      <alignment horizontal="center" vertical="center" wrapText="1"/>
      <protection/>
    </xf>
    <xf numFmtId="49" fontId="19" fillId="35" borderId="186" xfId="57" applyNumberFormat="1" applyFont="1" applyFill="1" applyBorder="1" applyAlignment="1">
      <alignment horizontal="center" vertical="center" wrapText="1"/>
      <protection/>
    </xf>
    <xf numFmtId="1" fontId="19" fillId="35" borderId="221" xfId="57" applyNumberFormat="1" applyFont="1" applyFill="1" applyBorder="1" applyAlignment="1">
      <alignment horizontal="center" vertical="center" wrapText="1"/>
      <protection/>
    </xf>
    <xf numFmtId="1" fontId="19" fillId="35" borderId="222" xfId="57" applyNumberFormat="1" applyFont="1" applyFill="1" applyBorder="1" applyAlignment="1">
      <alignment horizontal="center" vertical="center" wrapText="1"/>
      <protection/>
    </xf>
    <xf numFmtId="49" fontId="19" fillId="35" borderId="178" xfId="57" applyNumberFormat="1" applyFont="1" applyFill="1" applyBorder="1" applyAlignment="1">
      <alignment horizontal="center" vertical="center" wrapText="1"/>
      <protection/>
    </xf>
    <xf numFmtId="49" fontId="14" fillId="35" borderId="223" xfId="57" applyNumberFormat="1" applyFont="1" applyFill="1" applyBorder="1" applyAlignment="1">
      <alignment horizontal="center" vertical="center" wrapText="1"/>
      <protection/>
    </xf>
    <xf numFmtId="49" fontId="19" fillId="35" borderId="224" xfId="57" applyNumberFormat="1" applyFont="1" applyFill="1" applyBorder="1" applyAlignment="1">
      <alignment horizontal="center" vertical="center" wrapText="1"/>
      <protection/>
    </xf>
  </cellXfs>
  <cellStyles count="6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Hipervínculo 2" xfId="46"/>
    <cellStyle name="Hipervínculo 3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rmal 2" xfId="55"/>
    <cellStyle name="Normal 2 2" xfId="56"/>
    <cellStyle name="Normal 3" xfId="57"/>
    <cellStyle name="Normal 4" xfId="58"/>
    <cellStyle name="Normal 4 2" xfId="59"/>
    <cellStyle name="Normal_Cuadro 1.1 Comportamiento pasajeros y carga MARZO 2009" xfId="60"/>
    <cellStyle name="Normal_Cuadro 1.1 Comportamiento pasajeros y carga MARZO 2009 2" xfId="61"/>
    <cellStyle name="Normal_CUADRO 1.1 DEFINITIVO" xfId="62"/>
    <cellStyle name="Normal_CUADRO 1.2. PAX NACIONAL POR EMPRESA MAR 2009" xfId="63"/>
    <cellStyle name="Normal_CUADRO 1.6 PAX NACIONALES PRINCIPALES RUTAS MAR 2009" xfId="64"/>
    <cellStyle name="Notas" xfId="65"/>
    <cellStyle name="Percent" xfId="66"/>
    <cellStyle name="Salida" xfId="67"/>
    <cellStyle name="Texto de advertencia" xfId="68"/>
    <cellStyle name="Texto explicativo" xfId="69"/>
    <cellStyle name="Título" xfId="70"/>
    <cellStyle name="Título 1" xfId="71"/>
    <cellStyle name="Título 2" xfId="72"/>
    <cellStyle name="Título 3" xfId="73"/>
    <cellStyle name="Total" xfId="74"/>
  </cellStyles>
  <dxfs count="78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b/>
        <i val="0"/>
        <name val="Cambria"/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color indexed="10"/>
      </font>
    </dxf>
    <dxf>
      <font>
        <color rgb="FFFF0000"/>
      </font>
      <border/>
    </dxf>
    <dxf>
      <font>
        <b/>
        <i val="0"/>
        <color rgb="FFFF0000"/>
      </font>
      <border/>
    </dxf>
    <dxf>
      <font>
        <b/>
        <i val="0"/>
        <color rgb="FF008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3648075</xdr:colOff>
      <xdr:row>1</xdr:row>
      <xdr:rowOff>66675</xdr:rowOff>
    </xdr:from>
    <xdr:to>
      <xdr:col>2</xdr:col>
      <xdr:colOff>4467225</xdr:colOff>
      <xdr:row>5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8700" y="95250"/>
          <a:ext cx="8191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200025</xdr:colOff>
      <xdr:row>1</xdr:row>
      <xdr:rowOff>85725</xdr:rowOff>
    </xdr:from>
    <xdr:to>
      <xdr:col>7</xdr:col>
      <xdr:colOff>523875</xdr:colOff>
      <xdr:row>14</xdr:row>
      <xdr:rowOff>28575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67425" y="114300"/>
          <a:ext cx="2809875" cy="2562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504825</xdr:colOff>
      <xdr:row>1</xdr:row>
      <xdr:rowOff>95250</xdr:rowOff>
    </xdr:from>
    <xdr:to>
      <xdr:col>17</xdr:col>
      <xdr:colOff>438150</xdr:colOff>
      <xdr:row>8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34825" y="266700"/>
          <a:ext cx="1457325" cy="1724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" name="Tabla1" displayName="Tabla1" ref="B13:C30" comment="" totalsRowShown="0">
  <tableColumns count="2">
    <tableColumn id="1" name="Cuadro 1.1A "/>
    <tableColumn id="2" name="Comportamiento del Transporte aéreo regular y no regular - Pasajeros"/>
  </tableColumns>
  <tableStyleInfo name="TableStyleMedium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uan.torres@aerocivil.gov.co" TargetMode="External" /><Relationship Id="rId2" Type="http://schemas.openxmlformats.org/officeDocument/2006/relationships/table" Target="../tables/table1.x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E46"/>
  <sheetViews>
    <sheetView showGridLines="0" zoomScale="110" zoomScaleNormal="110" zoomScalePageLayoutView="0" workbookViewId="0" topLeftCell="A1">
      <selection activeCell="C13" sqref="C13"/>
    </sheetView>
  </sheetViews>
  <sheetFormatPr defaultColWidth="11.421875" defaultRowHeight="15"/>
  <cols>
    <col min="1" max="1" width="3.421875" style="393" customWidth="1"/>
    <col min="2" max="2" width="14.421875" style="393" customWidth="1"/>
    <col min="3" max="3" width="70.140625" style="393" customWidth="1"/>
    <col min="4" max="4" width="3.00390625" style="393" customWidth="1"/>
    <col min="5" max="16384" width="11.421875" style="393" customWidth="1"/>
  </cols>
  <sheetData>
    <row r="1" ht="2.25" customHeight="1" thickBot="1">
      <c r="B1" s="392"/>
    </row>
    <row r="2" spans="2:3" ht="11.25" customHeight="1" thickTop="1">
      <c r="B2" s="394"/>
      <c r="C2" s="395"/>
    </row>
    <row r="3" spans="2:3" ht="21.75" customHeight="1">
      <c r="B3" s="396" t="s">
        <v>76</v>
      </c>
      <c r="C3" s="397"/>
    </row>
    <row r="4" spans="2:3" ht="18" customHeight="1">
      <c r="B4" s="398" t="s">
        <v>77</v>
      </c>
      <c r="C4" s="397"/>
    </row>
    <row r="5" spans="2:3" ht="18" customHeight="1">
      <c r="B5" s="399" t="s">
        <v>78</v>
      </c>
      <c r="C5" s="397"/>
    </row>
    <row r="6" spans="2:3" ht="9" customHeight="1">
      <c r="B6" s="400"/>
      <c r="C6" s="397"/>
    </row>
    <row r="7" spans="2:3" ht="3" customHeight="1">
      <c r="B7" s="401"/>
      <c r="C7" s="402"/>
    </row>
    <row r="8" spans="2:5" ht="24">
      <c r="B8" s="598" t="s">
        <v>195</v>
      </c>
      <c r="C8" s="599"/>
      <c r="E8" s="403"/>
    </row>
    <row r="9" spans="2:5" ht="23.25">
      <c r="B9" s="600" t="s">
        <v>39</v>
      </c>
      <c r="C9" s="601"/>
      <c r="E9" s="403"/>
    </row>
    <row r="10" spans="2:3" ht="15" customHeight="1">
      <c r="B10" s="602" t="s">
        <v>79</v>
      </c>
      <c r="C10" s="603"/>
    </row>
    <row r="11" spans="2:3" ht="4.5" customHeight="1" thickBot="1">
      <c r="B11" s="404"/>
      <c r="C11" s="405"/>
    </row>
    <row r="12" spans="2:3" ht="19.5" customHeight="1" thickBot="1" thickTop="1">
      <c r="B12" s="437" t="s">
        <v>80</v>
      </c>
      <c r="C12" s="438" t="s">
        <v>138</v>
      </c>
    </row>
    <row r="13" spans="2:3" ht="19.5" customHeight="1" thickTop="1">
      <c r="B13" s="406" t="s">
        <v>81</v>
      </c>
      <c r="C13" s="407" t="s">
        <v>82</v>
      </c>
    </row>
    <row r="14" spans="2:3" ht="19.5" customHeight="1">
      <c r="B14" s="408" t="s">
        <v>83</v>
      </c>
      <c r="C14" s="409" t="s">
        <v>84</v>
      </c>
    </row>
    <row r="15" spans="2:3" ht="19.5" customHeight="1">
      <c r="B15" s="410" t="s">
        <v>85</v>
      </c>
      <c r="C15" s="411" t="s">
        <v>86</v>
      </c>
    </row>
    <row r="16" spans="2:3" ht="19.5" customHeight="1">
      <c r="B16" s="408" t="s">
        <v>87</v>
      </c>
      <c r="C16" s="409" t="s">
        <v>88</v>
      </c>
    </row>
    <row r="17" spans="2:3" ht="19.5" customHeight="1">
      <c r="B17" s="410" t="s">
        <v>89</v>
      </c>
      <c r="C17" s="411" t="s">
        <v>90</v>
      </c>
    </row>
    <row r="18" spans="2:3" ht="19.5" customHeight="1">
      <c r="B18" s="408" t="s">
        <v>91</v>
      </c>
      <c r="C18" s="409" t="s">
        <v>92</v>
      </c>
    </row>
    <row r="19" spans="2:3" ht="19.5" customHeight="1">
      <c r="B19" s="410" t="s">
        <v>93</v>
      </c>
      <c r="C19" s="411" t="s">
        <v>94</v>
      </c>
    </row>
    <row r="20" spans="2:3" ht="19.5" customHeight="1">
      <c r="B20" s="408" t="s">
        <v>95</v>
      </c>
      <c r="C20" s="409" t="s">
        <v>96</v>
      </c>
    </row>
    <row r="21" spans="2:3" ht="19.5" customHeight="1">
      <c r="B21" s="410" t="s">
        <v>97</v>
      </c>
      <c r="C21" s="411" t="s">
        <v>98</v>
      </c>
    </row>
    <row r="22" spans="2:3" ht="19.5" customHeight="1">
      <c r="B22" s="408" t="s">
        <v>99</v>
      </c>
      <c r="C22" s="409" t="s">
        <v>100</v>
      </c>
    </row>
    <row r="23" spans="2:3" ht="19.5" customHeight="1">
      <c r="B23" s="410" t="s">
        <v>101</v>
      </c>
      <c r="C23" s="411" t="s">
        <v>102</v>
      </c>
    </row>
    <row r="24" spans="2:3" ht="19.5" customHeight="1">
      <c r="B24" s="408" t="s">
        <v>103</v>
      </c>
      <c r="C24" s="409" t="s">
        <v>104</v>
      </c>
    </row>
    <row r="25" spans="2:3" ht="19.5" customHeight="1">
      <c r="B25" s="412" t="s">
        <v>105</v>
      </c>
      <c r="C25" s="413" t="s">
        <v>106</v>
      </c>
    </row>
    <row r="26" spans="2:3" ht="19.5" customHeight="1">
      <c r="B26" s="441" t="s">
        <v>107</v>
      </c>
      <c r="C26" s="442" t="s">
        <v>108</v>
      </c>
    </row>
    <row r="27" spans="2:4" ht="18" customHeight="1">
      <c r="B27" s="443" t="s">
        <v>118</v>
      </c>
      <c r="C27" s="411" t="s">
        <v>130</v>
      </c>
      <c r="D27" s="460"/>
    </row>
    <row r="28" spans="2:4" ht="18" customHeight="1">
      <c r="B28" s="439" t="s">
        <v>119</v>
      </c>
      <c r="C28" s="426" t="s">
        <v>131</v>
      </c>
      <c r="D28" s="460"/>
    </row>
    <row r="29" spans="2:4" ht="18" customHeight="1">
      <c r="B29" s="412" t="s">
        <v>120</v>
      </c>
      <c r="C29" s="413" t="s">
        <v>132</v>
      </c>
      <c r="D29" s="460"/>
    </row>
    <row r="30" spans="2:4" ht="18" customHeight="1" thickBot="1">
      <c r="B30" s="440" t="s">
        <v>121</v>
      </c>
      <c r="C30" s="427" t="s">
        <v>133</v>
      </c>
      <c r="D30" s="460"/>
    </row>
    <row r="31" ht="13.5" thickTop="1"/>
    <row r="32" spans="1:3" ht="14.25">
      <c r="A32" s="444"/>
      <c r="B32" s="445" t="s">
        <v>139</v>
      </c>
      <c r="C32" s="444"/>
    </row>
    <row r="33" spans="1:3" ht="12.75">
      <c r="A33" s="444"/>
      <c r="B33" s="444" t="s">
        <v>144</v>
      </c>
      <c r="C33" s="444"/>
    </row>
    <row r="34" spans="1:3" ht="12.75">
      <c r="A34" s="444"/>
      <c r="B34" s="444"/>
      <c r="C34" s="444"/>
    </row>
    <row r="35" spans="1:3" ht="14.25">
      <c r="A35" s="444"/>
      <c r="B35" s="445" t="s">
        <v>140</v>
      </c>
      <c r="C35" s="444"/>
    </row>
    <row r="36" spans="1:3" ht="12.75">
      <c r="A36" s="444"/>
      <c r="B36" s="444" t="s">
        <v>141</v>
      </c>
      <c r="C36" s="444"/>
    </row>
    <row r="37" spans="1:3" ht="12.75">
      <c r="A37" s="444"/>
      <c r="B37" s="444"/>
      <c r="C37" s="444"/>
    </row>
    <row r="38" spans="1:3" ht="14.25">
      <c r="A38" s="444"/>
      <c r="B38" s="445" t="s">
        <v>142</v>
      </c>
      <c r="C38" s="444"/>
    </row>
    <row r="39" spans="1:3" ht="12.75">
      <c r="A39" s="444"/>
      <c r="B39" s="444" t="s">
        <v>143</v>
      </c>
      <c r="C39" s="444"/>
    </row>
    <row r="40" spans="1:3" ht="12.75">
      <c r="A40" s="444"/>
      <c r="B40" s="444"/>
      <c r="C40" s="444"/>
    </row>
    <row r="41" spans="1:3" ht="15">
      <c r="A41" s="444"/>
      <c r="B41" s="446" t="s">
        <v>109</v>
      </c>
      <c r="C41" s="444"/>
    </row>
    <row r="42" spans="1:3" ht="14.25">
      <c r="A42" s="444"/>
      <c r="B42" s="445" t="s">
        <v>145</v>
      </c>
      <c r="C42" s="444"/>
    </row>
    <row r="43" spans="1:3" ht="13.5">
      <c r="A43" s="444"/>
      <c r="B43" s="447" t="s">
        <v>110</v>
      </c>
      <c r="C43" s="444"/>
    </row>
    <row r="44" spans="1:3" ht="12.75">
      <c r="A44" s="444"/>
      <c r="B44" s="448" t="s">
        <v>111</v>
      </c>
      <c r="C44" s="444"/>
    </row>
    <row r="45" spans="1:3" ht="12.75">
      <c r="A45" s="444"/>
      <c r="B45" s="444"/>
      <c r="C45" s="444"/>
    </row>
    <row r="46" spans="1:3" ht="12.75">
      <c r="A46" s="444"/>
      <c r="B46" s="444"/>
      <c r="C46" s="444"/>
    </row>
  </sheetData>
  <sheetProtection/>
  <mergeCells count="3">
    <mergeCell ref="B8:C8"/>
    <mergeCell ref="B9:C9"/>
    <mergeCell ref="B10:C10"/>
  </mergeCells>
  <hyperlinks>
    <hyperlink ref="C15" location="'CUADRO 1,2'!A1" display="Pasajeros Nacionales por empresa"/>
    <hyperlink ref="C16" location="'CUADRO 1,3'!A1" display="Carga nacional por empresa "/>
    <hyperlink ref="C17" location="'CUADRO 1,4'!A1" display="Pasajeros Internacionales por empresa "/>
    <hyperlink ref="C18" location="'CUADRO 1,5'!A1" display="Carga internacional por empresa"/>
    <hyperlink ref="C19" location="'CUADRO 1.6'!A1" display="Pasajeros Nacionales por principales rutas "/>
    <hyperlink ref="C20" location="'CUADRO 1,7'!A1" display="Carga nacional por principales rutas"/>
    <hyperlink ref="C21" location="'CUADRO 1.8'!A1" display="Pasajeros internacionales por principales rutas "/>
    <hyperlink ref="C24" location="'CUADRO 1.9'!A1" display="Carga internacional por principales rutas - Regular y no regular"/>
    <hyperlink ref="B44" r:id="rId1" display="juan.torres@aerocivil.gov.co"/>
    <hyperlink ref="C14" location="'CUADRO 1.1B'!A1" display="Comportamiento del Transporte aéreo regular y no regular - Carga"/>
    <hyperlink ref="C22" location="'CUADRO 1.8 B'!A1" display="Pasajeros internacionales por mercado y país"/>
    <hyperlink ref="C23" location="'CUADRO 1.8 C'!A1" display="Pasajeros internacionales por mercado y empresa"/>
    <hyperlink ref="C25" location="'CUADRO 1.9 B'!A1" display="Carga internacional  por mercado y país"/>
    <hyperlink ref="C26" location="'CUADRO 1.9 C'!A1" display="Carga internacional  por mercado y empresa"/>
    <hyperlink ref="C12" location="Novedades!A1" display="Novedades importantes para la interpretación de la información."/>
    <hyperlink ref="C28" location="'CUADRO 1.11'!A1" display="Carga internacional por principales rutas - Regular y no regular"/>
    <hyperlink ref="C27" location="'CUADRO 1.10'!A1" display="Pasajeros internacionales por mercado y empresa"/>
    <hyperlink ref="C29" location="'CUADRO 1.12'!A1" display="Carga internacional  por mercado y país"/>
    <hyperlink ref="C30" location="'CUADRO 1.13'!A1" display="Carga internacional  por mercado y empresa"/>
    <hyperlink ref="C13" location="'CUADRO 1.1A'!A1" display="Comportamiento del Transporte aéreo regular y no regular - Pasajeros"/>
  </hyperlinks>
  <printOptions/>
  <pageMargins left="0.75" right="0.75" top="1" bottom="1" header="0" footer="0"/>
  <pageSetup horizontalDpi="600" verticalDpi="600" orientation="portrait" r:id="rId4"/>
  <drawing r:id="rId3"/>
  <tableParts>
    <tablePart r:id="rId2"/>
  </tablePart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30"/>
  </sheetPr>
  <dimension ref="A1:Q52"/>
  <sheetViews>
    <sheetView showGridLines="0" zoomScale="88" zoomScaleNormal="88" zoomScalePageLayoutView="0" workbookViewId="0" topLeftCell="A1">
      <selection activeCell="N9" sqref="N9:O51"/>
    </sheetView>
  </sheetViews>
  <sheetFormatPr defaultColWidth="9.140625" defaultRowHeight="15"/>
  <cols>
    <col min="1" max="1" width="15.8515625" style="229" customWidth="1"/>
    <col min="2" max="2" width="9.8515625" style="229" customWidth="1"/>
    <col min="3" max="3" width="12.00390625" style="229" customWidth="1"/>
    <col min="4" max="4" width="8.28125" style="229" bestFit="1" customWidth="1"/>
    <col min="5" max="5" width="9.28125" style="229" customWidth="1"/>
    <col min="6" max="6" width="9.7109375" style="229" customWidth="1"/>
    <col min="7" max="7" width="11.7109375" style="229" customWidth="1"/>
    <col min="8" max="8" width="8.28125" style="229" bestFit="1" customWidth="1"/>
    <col min="9" max="9" width="9.00390625" style="229" customWidth="1"/>
    <col min="10" max="10" width="10.421875" style="229" customWidth="1"/>
    <col min="11" max="11" width="12.00390625" style="229" customWidth="1"/>
    <col min="12" max="12" width="9.421875" style="229" bestFit="1" customWidth="1"/>
    <col min="13" max="13" width="9.00390625" style="229" customWidth="1"/>
    <col min="14" max="14" width="9.7109375" style="229" customWidth="1"/>
    <col min="15" max="15" width="11.57421875" style="229" customWidth="1"/>
    <col min="16" max="16" width="9.421875" style="229" bestFit="1" customWidth="1"/>
    <col min="17" max="17" width="10.28125" style="229" customWidth="1"/>
    <col min="18" max="16384" width="9.140625" style="229" customWidth="1"/>
  </cols>
  <sheetData>
    <row r="1" spans="14:17" ht="19.5" thickBot="1">
      <c r="N1" s="722" t="s">
        <v>28</v>
      </c>
      <c r="O1" s="723"/>
      <c r="P1" s="723"/>
      <c r="Q1" s="724"/>
    </row>
    <row r="2" ht="3.75" customHeight="1" thickBot="1"/>
    <row r="3" spans="1:17" ht="24" customHeight="1" thickTop="1">
      <c r="A3" s="713" t="s">
        <v>56</v>
      </c>
      <c r="B3" s="714"/>
      <c r="C3" s="714"/>
      <c r="D3" s="714"/>
      <c r="E3" s="714"/>
      <c r="F3" s="714"/>
      <c r="G3" s="714"/>
      <c r="H3" s="714"/>
      <c r="I3" s="714"/>
      <c r="J3" s="714"/>
      <c r="K3" s="714"/>
      <c r="L3" s="714"/>
      <c r="M3" s="714"/>
      <c r="N3" s="714"/>
      <c r="O3" s="714"/>
      <c r="P3" s="714"/>
      <c r="Q3" s="715"/>
    </row>
    <row r="4" spans="1:17" ht="23.25" customHeight="1" thickBot="1">
      <c r="A4" s="707" t="s">
        <v>39</v>
      </c>
      <c r="B4" s="708"/>
      <c r="C4" s="708"/>
      <c r="D4" s="708"/>
      <c r="E4" s="708"/>
      <c r="F4" s="708"/>
      <c r="G4" s="708"/>
      <c r="H4" s="708"/>
      <c r="I4" s="708"/>
      <c r="J4" s="708"/>
      <c r="K4" s="708"/>
      <c r="L4" s="708"/>
      <c r="M4" s="708"/>
      <c r="N4" s="708"/>
      <c r="O4" s="708"/>
      <c r="P4" s="708"/>
      <c r="Q4" s="709"/>
    </row>
    <row r="5" spans="1:17" s="260" customFormat="1" ht="20.25" customHeight="1" thickBot="1">
      <c r="A5" s="704" t="s">
        <v>53</v>
      </c>
      <c r="B5" s="710" t="s">
        <v>37</v>
      </c>
      <c r="C5" s="710"/>
      <c r="D5" s="710"/>
      <c r="E5" s="710"/>
      <c r="F5" s="710"/>
      <c r="G5" s="710"/>
      <c r="H5" s="710"/>
      <c r="I5" s="711"/>
      <c r="J5" s="710" t="s">
        <v>36</v>
      </c>
      <c r="K5" s="710"/>
      <c r="L5" s="710"/>
      <c r="M5" s="710"/>
      <c r="N5" s="710"/>
      <c r="O5" s="710"/>
      <c r="P5" s="710"/>
      <c r="Q5" s="712"/>
    </row>
    <row r="6" spans="1:17" s="458" customFormat="1" ht="28.5" customHeight="1" thickBot="1">
      <c r="A6" s="705"/>
      <c r="B6" s="716" t="s">
        <v>202</v>
      </c>
      <c r="C6" s="716"/>
      <c r="D6" s="716"/>
      <c r="E6" s="717"/>
      <c r="F6" s="716" t="s">
        <v>203</v>
      </c>
      <c r="G6" s="716"/>
      <c r="H6" s="716"/>
      <c r="I6" s="717"/>
      <c r="J6" s="718" t="s">
        <v>205</v>
      </c>
      <c r="K6" s="719"/>
      <c r="L6" s="719"/>
      <c r="M6" s="720"/>
      <c r="N6" s="718" t="s">
        <v>206</v>
      </c>
      <c r="O6" s="719"/>
      <c r="P6" s="719"/>
      <c r="Q6" s="720"/>
    </row>
    <row r="7" spans="1:17" s="253" customFormat="1" ht="22.5" customHeight="1" thickBot="1">
      <c r="A7" s="706"/>
      <c r="B7" s="259" t="s">
        <v>22</v>
      </c>
      <c r="C7" s="255" t="s">
        <v>21</v>
      </c>
      <c r="D7" s="255" t="s">
        <v>17</v>
      </c>
      <c r="E7" s="258" t="s">
        <v>35</v>
      </c>
      <c r="F7" s="256" t="s">
        <v>22</v>
      </c>
      <c r="G7" s="255" t="s">
        <v>21</v>
      </c>
      <c r="H7" s="255" t="s">
        <v>17</v>
      </c>
      <c r="I7" s="257" t="s">
        <v>34</v>
      </c>
      <c r="J7" s="256" t="s">
        <v>22</v>
      </c>
      <c r="K7" s="255" t="s">
        <v>21</v>
      </c>
      <c r="L7" s="255" t="s">
        <v>17</v>
      </c>
      <c r="M7" s="257" t="s">
        <v>35</v>
      </c>
      <c r="N7" s="256" t="s">
        <v>22</v>
      </c>
      <c r="O7" s="255" t="s">
        <v>21</v>
      </c>
      <c r="P7" s="255" t="s">
        <v>17</v>
      </c>
      <c r="Q7" s="254" t="s">
        <v>34</v>
      </c>
    </row>
    <row r="8" spans="1:17" s="261" customFormat="1" ht="18" customHeight="1" thickBot="1">
      <c r="A8" s="268" t="s">
        <v>52</v>
      </c>
      <c r="B8" s="267">
        <f>SUM(B9:B50)</f>
        <v>11676.638999999997</v>
      </c>
      <c r="C8" s="263">
        <f>SUM(C9:C50)</f>
        <v>401.67799999999994</v>
      </c>
      <c r="D8" s="263">
        <f aca="true" t="shared" si="0" ref="D8:D21">C8+B8</f>
        <v>12078.316999999997</v>
      </c>
      <c r="E8" s="264">
        <f aca="true" t="shared" si="1" ref="E8:E21">D8/$D$8</f>
        <v>1</v>
      </c>
      <c r="F8" s="263">
        <f>SUM(F9:F50)</f>
        <v>10144.571</v>
      </c>
      <c r="G8" s="263">
        <f>SUM(G9:G50)</f>
        <v>356.67400000000004</v>
      </c>
      <c r="H8" s="263">
        <f aca="true" t="shared" si="2" ref="H8:H21">G8+F8</f>
        <v>10501.245</v>
      </c>
      <c r="I8" s="266">
        <f aca="true" t="shared" si="3" ref="I8:I21">(D8/H8-1)</f>
        <v>0.15017952633235354</v>
      </c>
      <c r="J8" s="265">
        <f>SUM(J9:J50)</f>
        <v>107955.25699999998</v>
      </c>
      <c r="K8" s="263">
        <f>SUM(K9:K50)</f>
        <v>4105.394000000001</v>
      </c>
      <c r="L8" s="263">
        <f aca="true" t="shared" si="4" ref="L8:L21">K8+J8</f>
        <v>112060.65099999998</v>
      </c>
      <c r="M8" s="264">
        <f aca="true" t="shared" si="5" ref="M8:M21">(L8/$L$8)</f>
        <v>1</v>
      </c>
      <c r="N8" s="263">
        <f>SUM(N9:N50)</f>
        <v>98296.61799999997</v>
      </c>
      <c r="O8" s="263">
        <f>SUM(O9:O50)</f>
        <v>3951.9020000000005</v>
      </c>
      <c r="P8" s="263">
        <f aca="true" t="shared" si="6" ref="P8:P21">O8+N8</f>
        <v>102248.51999999997</v>
      </c>
      <c r="Q8" s="262">
        <f aca="true" t="shared" si="7" ref="Q8:Q21">(L8/P8-1)</f>
        <v>0.09596355037706172</v>
      </c>
    </row>
    <row r="9" spans="1:17" s="230" customFormat="1" ht="18" customHeight="1" thickTop="1">
      <c r="A9" s="244" t="s">
        <v>272</v>
      </c>
      <c r="B9" s="243">
        <v>2078.998</v>
      </c>
      <c r="C9" s="239">
        <v>0.839</v>
      </c>
      <c r="D9" s="239">
        <f t="shared" si="0"/>
        <v>2079.837</v>
      </c>
      <c r="E9" s="242">
        <f t="shared" si="1"/>
        <v>0.17219592762799654</v>
      </c>
      <c r="F9" s="240">
        <v>1704.8690000000001</v>
      </c>
      <c r="G9" s="239">
        <v>3.864</v>
      </c>
      <c r="H9" s="239">
        <f t="shared" si="2"/>
        <v>1708.7330000000002</v>
      </c>
      <c r="I9" s="241">
        <f t="shared" si="3"/>
        <v>0.2171808000430726</v>
      </c>
      <c r="J9" s="240">
        <v>18331.31999999999</v>
      </c>
      <c r="K9" s="239">
        <v>122.58400000000003</v>
      </c>
      <c r="L9" s="239">
        <f t="shared" si="4"/>
        <v>18453.903999999988</v>
      </c>
      <c r="M9" s="241">
        <f t="shared" si="5"/>
        <v>0.16467782254807703</v>
      </c>
      <c r="N9" s="240">
        <v>17633.208000000002</v>
      </c>
      <c r="O9" s="239">
        <v>75.781</v>
      </c>
      <c r="P9" s="239">
        <f t="shared" si="6"/>
        <v>17708.989</v>
      </c>
      <c r="Q9" s="238">
        <f t="shared" si="7"/>
        <v>0.04206423077003363</v>
      </c>
    </row>
    <row r="10" spans="1:17" s="230" customFormat="1" ht="18" customHeight="1">
      <c r="A10" s="244" t="s">
        <v>269</v>
      </c>
      <c r="B10" s="243">
        <v>2040.495</v>
      </c>
      <c r="C10" s="239">
        <v>31.801000000000002</v>
      </c>
      <c r="D10" s="239">
        <f t="shared" si="0"/>
        <v>2072.296</v>
      </c>
      <c r="E10" s="242">
        <f t="shared" si="1"/>
        <v>0.17157158567704428</v>
      </c>
      <c r="F10" s="240">
        <v>2032.0659999999998</v>
      </c>
      <c r="G10" s="239">
        <v>84.976</v>
      </c>
      <c r="H10" s="239">
        <f t="shared" si="2"/>
        <v>2117.042</v>
      </c>
      <c r="I10" s="241">
        <f t="shared" si="3"/>
        <v>-0.021136094607475897</v>
      </c>
      <c r="J10" s="240">
        <v>19183.453999999998</v>
      </c>
      <c r="K10" s="239">
        <v>287.49899999999997</v>
      </c>
      <c r="L10" s="239">
        <f t="shared" si="4"/>
        <v>19470.952999999998</v>
      </c>
      <c r="M10" s="241">
        <f t="shared" si="5"/>
        <v>0.17375370235891277</v>
      </c>
      <c r="N10" s="240">
        <v>17646.680999999993</v>
      </c>
      <c r="O10" s="239">
        <v>649.3920000000003</v>
      </c>
      <c r="P10" s="239">
        <f t="shared" si="6"/>
        <v>18296.072999999993</v>
      </c>
      <c r="Q10" s="238">
        <f t="shared" si="7"/>
        <v>0.06421487277625126</v>
      </c>
    </row>
    <row r="11" spans="1:17" s="230" customFormat="1" ht="18" customHeight="1">
      <c r="A11" s="244" t="s">
        <v>270</v>
      </c>
      <c r="B11" s="243">
        <v>2067.504</v>
      </c>
      <c r="C11" s="239">
        <v>0.583</v>
      </c>
      <c r="D11" s="239">
        <f t="shared" si="0"/>
        <v>2068.087</v>
      </c>
      <c r="E11" s="242">
        <f t="shared" si="1"/>
        <v>0.17122310997467616</v>
      </c>
      <c r="F11" s="240">
        <v>1915.2640000000001</v>
      </c>
      <c r="G11" s="239">
        <v>2.04</v>
      </c>
      <c r="H11" s="239">
        <f t="shared" si="2"/>
        <v>1917.304</v>
      </c>
      <c r="I11" s="241">
        <f t="shared" si="3"/>
        <v>0.07864324071717355</v>
      </c>
      <c r="J11" s="240">
        <v>17951.707999999995</v>
      </c>
      <c r="K11" s="239">
        <v>72.571</v>
      </c>
      <c r="L11" s="239">
        <f t="shared" si="4"/>
        <v>18024.278999999995</v>
      </c>
      <c r="M11" s="241">
        <f t="shared" si="5"/>
        <v>0.160843961186697</v>
      </c>
      <c r="N11" s="240">
        <v>15804.201999999988</v>
      </c>
      <c r="O11" s="239">
        <v>38.34300000000001</v>
      </c>
      <c r="P11" s="239">
        <f t="shared" si="6"/>
        <v>15842.54499999999</v>
      </c>
      <c r="Q11" s="238">
        <f t="shared" si="7"/>
        <v>0.13771360598944216</v>
      </c>
    </row>
    <row r="12" spans="1:17" s="230" customFormat="1" ht="18" customHeight="1">
      <c r="A12" s="244" t="s">
        <v>293</v>
      </c>
      <c r="B12" s="243">
        <v>1045.768</v>
      </c>
      <c r="C12" s="239">
        <v>0.4</v>
      </c>
      <c r="D12" s="239">
        <f t="shared" si="0"/>
        <v>1046.1680000000001</v>
      </c>
      <c r="E12" s="242">
        <f t="shared" si="1"/>
        <v>0.08661537861607708</v>
      </c>
      <c r="F12" s="240">
        <v>1022.3569999999999</v>
      </c>
      <c r="G12" s="239">
        <v>1.3</v>
      </c>
      <c r="H12" s="239">
        <f t="shared" si="2"/>
        <v>1023.6569999999998</v>
      </c>
      <c r="I12" s="241">
        <f t="shared" si="3"/>
        <v>0.021990764484588476</v>
      </c>
      <c r="J12" s="240">
        <v>13105.464999999997</v>
      </c>
      <c r="K12" s="239">
        <v>4.380000000000001</v>
      </c>
      <c r="L12" s="239">
        <f t="shared" si="4"/>
        <v>13109.844999999996</v>
      </c>
      <c r="M12" s="241">
        <f t="shared" si="5"/>
        <v>0.11698883491226549</v>
      </c>
      <c r="N12" s="240">
        <v>12296.384999999998</v>
      </c>
      <c r="O12" s="239">
        <v>72.297</v>
      </c>
      <c r="P12" s="239">
        <f t="shared" si="6"/>
        <v>12368.681999999999</v>
      </c>
      <c r="Q12" s="238">
        <f t="shared" si="7"/>
        <v>0.05992255278290748</v>
      </c>
    </row>
    <row r="13" spans="1:17" s="230" customFormat="1" ht="18" customHeight="1">
      <c r="A13" s="244" t="s">
        <v>271</v>
      </c>
      <c r="B13" s="243">
        <v>700.73</v>
      </c>
      <c r="C13" s="239">
        <v>1.6</v>
      </c>
      <c r="D13" s="239">
        <f>C13+B13</f>
        <v>702.33</v>
      </c>
      <c r="E13" s="242">
        <f>D13/$D$8</f>
        <v>0.05814800191119344</v>
      </c>
      <c r="F13" s="240">
        <v>659.3449999999998</v>
      </c>
      <c r="G13" s="239">
        <v>18.801000000000002</v>
      </c>
      <c r="H13" s="239">
        <f>G13+F13</f>
        <v>678.1459999999998</v>
      </c>
      <c r="I13" s="241">
        <f>(D13/H13-1)</f>
        <v>0.03566193710498955</v>
      </c>
      <c r="J13" s="240">
        <v>6515.06</v>
      </c>
      <c r="K13" s="239">
        <v>24.423999999999996</v>
      </c>
      <c r="L13" s="239">
        <f>K13+J13</f>
        <v>6539.484</v>
      </c>
      <c r="M13" s="241">
        <f>(L13/$L$8)</f>
        <v>0.058356648311814655</v>
      </c>
      <c r="N13" s="240">
        <v>6097.216</v>
      </c>
      <c r="O13" s="239">
        <v>69.80800000000002</v>
      </c>
      <c r="P13" s="239">
        <f>O13+N13</f>
        <v>6167.024</v>
      </c>
      <c r="Q13" s="238">
        <f>(L13/P13-1)</f>
        <v>0.06039541924921976</v>
      </c>
    </row>
    <row r="14" spans="1:17" s="230" customFormat="1" ht="18" customHeight="1">
      <c r="A14" s="244" t="s">
        <v>277</v>
      </c>
      <c r="B14" s="243">
        <v>651.9250000000001</v>
      </c>
      <c r="C14" s="239">
        <v>39.04</v>
      </c>
      <c r="D14" s="239">
        <f>C14+B14</f>
        <v>690.965</v>
      </c>
      <c r="E14" s="242">
        <f>D14/$D$8</f>
        <v>0.05720705955970523</v>
      </c>
      <c r="F14" s="240">
        <v>471.48400000000004</v>
      </c>
      <c r="G14" s="239">
        <v>6.59</v>
      </c>
      <c r="H14" s="239">
        <f>G14+F14</f>
        <v>478.074</v>
      </c>
      <c r="I14" s="241">
        <f>(D14/H14-1)</f>
        <v>0.44530972192589435</v>
      </c>
      <c r="J14" s="240">
        <v>5486.656</v>
      </c>
      <c r="K14" s="239">
        <v>597.4960000000002</v>
      </c>
      <c r="L14" s="239">
        <f>K14+J14</f>
        <v>6084.152</v>
      </c>
      <c r="M14" s="241">
        <f>(L14/$L$8)</f>
        <v>0.05429338439235018</v>
      </c>
      <c r="N14" s="240">
        <v>4615.916999999999</v>
      </c>
      <c r="O14" s="239">
        <v>124.39500000000004</v>
      </c>
      <c r="P14" s="239">
        <f>O14+N14</f>
        <v>4740.311999999999</v>
      </c>
      <c r="Q14" s="238">
        <f>(L14/P14-1)</f>
        <v>0.28349188829764826</v>
      </c>
    </row>
    <row r="15" spans="1:17" s="230" customFormat="1" ht="18" customHeight="1">
      <c r="A15" s="244" t="s">
        <v>279</v>
      </c>
      <c r="B15" s="243">
        <v>425.51200000000006</v>
      </c>
      <c r="C15" s="239">
        <v>22.027000000000008</v>
      </c>
      <c r="D15" s="239">
        <f>C15+B15</f>
        <v>447.53900000000004</v>
      </c>
      <c r="E15" s="242">
        <f>D15/$D$8</f>
        <v>0.0370530927446266</v>
      </c>
      <c r="F15" s="240">
        <v>309.10499999999996</v>
      </c>
      <c r="G15" s="239">
        <v>14.855999999999998</v>
      </c>
      <c r="H15" s="239">
        <f>G15+F15</f>
        <v>323.96099999999996</v>
      </c>
      <c r="I15" s="241">
        <f>(D15/H15-1)</f>
        <v>0.3814594966678091</v>
      </c>
      <c r="J15" s="240">
        <v>3582.6690000000003</v>
      </c>
      <c r="K15" s="239">
        <v>289.5570000000001</v>
      </c>
      <c r="L15" s="239">
        <f>K15+J15</f>
        <v>3872.2260000000006</v>
      </c>
      <c r="M15" s="241">
        <f>(L15/$L$8)</f>
        <v>0.03455473411447522</v>
      </c>
      <c r="N15" s="240">
        <v>3059.414</v>
      </c>
      <c r="O15" s="239">
        <v>192.4029999999999</v>
      </c>
      <c r="P15" s="239">
        <f>O15+N15</f>
        <v>3251.817</v>
      </c>
      <c r="Q15" s="238">
        <f>(L15/P15-1)</f>
        <v>0.19078841152500292</v>
      </c>
    </row>
    <row r="16" spans="1:17" s="230" customFormat="1" ht="18" customHeight="1">
      <c r="A16" s="244" t="s">
        <v>276</v>
      </c>
      <c r="B16" s="243">
        <v>439.5060000000001</v>
      </c>
      <c r="C16" s="239">
        <v>2.886</v>
      </c>
      <c r="D16" s="239">
        <f>C16+B16</f>
        <v>442.3920000000001</v>
      </c>
      <c r="E16" s="242">
        <f>D16/$D$8</f>
        <v>0.036626957215976384</v>
      </c>
      <c r="F16" s="240">
        <v>424.88300000000004</v>
      </c>
      <c r="G16" s="239">
        <v>2.192</v>
      </c>
      <c r="H16" s="239">
        <f>G16+F16</f>
        <v>427.07500000000005</v>
      </c>
      <c r="I16" s="241">
        <f>(D16/H16-1)</f>
        <v>0.03586489492477907</v>
      </c>
      <c r="J16" s="240">
        <v>3380.071</v>
      </c>
      <c r="K16" s="239">
        <v>63.72200000000001</v>
      </c>
      <c r="L16" s="239">
        <f>K16+J16</f>
        <v>3443.793</v>
      </c>
      <c r="M16" s="241">
        <f>(L16/$L$8)</f>
        <v>0.030731509849965092</v>
      </c>
      <c r="N16" s="240">
        <v>2880.311999999999</v>
      </c>
      <c r="O16" s="239">
        <v>16.416</v>
      </c>
      <c r="P16" s="239">
        <f>O16+N16</f>
        <v>2896.727999999999</v>
      </c>
      <c r="Q16" s="238">
        <f>(L16/P16-1)</f>
        <v>0.18885618532357928</v>
      </c>
    </row>
    <row r="17" spans="1:17" s="230" customFormat="1" ht="18" customHeight="1">
      <c r="A17" s="244" t="s">
        <v>273</v>
      </c>
      <c r="B17" s="243">
        <v>312.91499999999996</v>
      </c>
      <c r="C17" s="239">
        <v>0.9760000000000001</v>
      </c>
      <c r="D17" s="239">
        <f t="shared" si="0"/>
        <v>313.89099999999996</v>
      </c>
      <c r="E17" s="242">
        <f t="shared" si="1"/>
        <v>0.025987974980289062</v>
      </c>
      <c r="F17" s="240">
        <v>191.531</v>
      </c>
      <c r="G17" s="239">
        <v>4.53</v>
      </c>
      <c r="H17" s="239">
        <f t="shared" si="2"/>
        <v>196.061</v>
      </c>
      <c r="I17" s="241">
        <f t="shared" si="3"/>
        <v>0.6009864276934216</v>
      </c>
      <c r="J17" s="240">
        <v>2464.408</v>
      </c>
      <c r="K17" s="239">
        <v>31.359</v>
      </c>
      <c r="L17" s="239">
        <f t="shared" si="4"/>
        <v>2495.767</v>
      </c>
      <c r="M17" s="241">
        <f t="shared" si="5"/>
        <v>0.022271573275082973</v>
      </c>
      <c r="N17" s="240">
        <v>1764.602</v>
      </c>
      <c r="O17" s="239">
        <v>48.508000000000024</v>
      </c>
      <c r="P17" s="239">
        <f t="shared" si="6"/>
        <v>1813.1100000000001</v>
      </c>
      <c r="Q17" s="238">
        <f t="shared" si="7"/>
        <v>0.3765116291896242</v>
      </c>
    </row>
    <row r="18" spans="1:17" s="230" customFormat="1" ht="18" customHeight="1">
      <c r="A18" s="244" t="s">
        <v>283</v>
      </c>
      <c r="B18" s="243">
        <v>241.44200000000004</v>
      </c>
      <c r="C18" s="239">
        <v>53.952000000000005</v>
      </c>
      <c r="D18" s="239">
        <f t="shared" si="0"/>
        <v>295.39400000000006</v>
      </c>
      <c r="E18" s="242">
        <f t="shared" si="1"/>
        <v>0.024456553011483317</v>
      </c>
      <c r="F18" s="240">
        <v>77.589</v>
      </c>
      <c r="G18" s="239"/>
      <c r="H18" s="239">
        <f t="shared" si="2"/>
        <v>77.589</v>
      </c>
      <c r="I18" s="241">
        <f t="shared" si="3"/>
        <v>2.807163386562529</v>
      </c>
      <c r="J18" s="240">
        <v>1023.1289999999998</v>
      </c>
      <c r="K18" s="239">
        <v>64.34899999999999</v>
      </c>
      <c r="L18" s="239">
        <f t="shared" si="4"/>
        <v>1087.4779999999998</v>
      </c>
      <c r="M18" s="241">
        <f t="shared" si="5"/>
        <v>0.009704369823801934</v>
      </c>
      <c r="N18" s="240">
        <v>1127.6429999999998</v>
      </c>
      <c r="O18" s="239">
        <v>7.396000000000001</v>
      </c>
      <c r="P18" s="239">
        <f t="shared" si="6"/>
        <v>1135.0389999999998</v>
      </c>
      <c r="Q18" s="238">
        <f t="shared" si="7"/>
        <v>-0.04190252493526647</v>
      </c>
    </row>
    <row r="19" spans="1:17" s="230" customFormat="1" ht="18" customHeight="1">
      <c r="A19" s="244" t="s">
        <v>275</v>
      </c>
      <c r="B19" s="243">
        <v>255.37</v>
      </c>
      <c r="C19" s="239">
        <v>2.3379999999999996</v>
      </c>
      <c r="D19" s="239">
        <f>C19+B19</f>
        <v>257.708</v>
      </c>
      <c r="E19" s="242">
        <f>D19/$D$8</f>
        <v>0.021336416323565616</v>
      </c>
      <c r="F19" s="240">
        <v>84.21300000000001</v>
      </c>
      <c r="G19" s="239">
        <v>2.065</v>
      </c>
      <c r="H19" s="239">
        <f>G19+F19</f>
        <v>86.278</v>
      </c>
      <c r="I19" s="241">
        <f>(D19/H19-1)</f>
        <v>1.9869491643292614</v>
      </c>
      <c r="J19" s="240">
        <v>1832.8859999999997</v>
      </c>
      <c r="K19" s="239">
        <v>9.383</v>
      </c>
      <c r="L19" s="239">
        <f>K19+J19</f>
        <v>1842.2689999999998</v>
      </c>
      <c r="M19" s="241">
        <f>(L19/$L$8)</f>
        <v>0.0164399276959403</v>
      </c>
      <c r="N19" s="240">
        <v>1369.757</v>
      </c>
      <c r="O19" s="239">
        <v>39.172999999999995</v>
      </c>
      <c r="P19" s="239">
        <f>O19+N19</f>
        <v>1408.93</v>
      </c>
      <c r="Q19" s="238">
        <f>(L19/P19-1)</f>
        <v>0.3075660252815964</v>
      </c>
    </row>
    <row r="20" spans="1:17" s="230" customFormat="1" ht="18" customHeight="1">
      <c r="A20" s="244" t="s">
        <v>274</v>
      </c>
      <c r="B20" s="243">
        <v>186.907</v>
      </c>
      <c r="C20" s="239">
        <v>0.647</v>
      </c>
      <c r="D20" s="239">
        <f>C20+B20</f>
        <v>187.554</v>
      </c>
      <c r="E20" s="242">
        <f>D20/$D$8</f>
        <v>0.015528156778796254</v>
      </c>
      <c r="F20" s="240">
        <v>194.26100000000002</v>
      </c>
      <c r="G20" s="239">
        <v>9.708</v>
      </c>
      <c r="H20" s="239">
        <f>G20+F20</f>
        <v>203.96900000000002</v>
      </c>
      <c r="I20" s="241">
        <f>(D20/H20-1)</f>
        <v>-0.08047791576170893</v>
      </c>
      <c r="J20" s="240">
        <v>2079.9180000000006</v>
      </c>
      <c r="K20" s="239">
        <v>20.175000000000008</v>
      </c>
      <c r="L20" s="239">
        <f>K20+J20</f>
        <v>2100.0930000000008</v>
      </c>
      <c r="M20" s="241">
        <f>(L20/$L$8)</f>
        <v>0.018740681775978627</v>
      </c>
      <c r="N20" s="240">
        <v>2000.1780000000003</v>
      </c>
      <c r="O20" s="239">
        <v>70.581</v>
      </c>
      <c r="P20" s="239">
        <f>O20+N20</f>
        <v>2070.7590000000005</v>
      </c>
      <c r="Q20" s="238">
        <f>(L20/P20-1)</f>
        <v>0.01416582035862235</v>
      </c>
    </row>
    <row r="21" spans="1:17" s="230" customFormat="1" ht="18" customHeight="1">
      <c r="A21" s="244" t="s">
        <v>281</v>
      </c>
      <c r="B21" s="243">
        <v>106.952</v>
      </c>
      <c r="C21" s="239">
        <v>71.857</v>
      </c>
      <c r="D21" s="239">
        <f t="shared" si="0"/>
        <v>178.809</v>
      </c>
      <c r="E21" s="242">
        <f t="shared" si="1"/>
        <v>0.014804132065750554</v>
      </c>
      <c r="F21" s="240">
        <v>104.438</v>
      </c>
      <c r="G21" s="239">
        <v>58.456</v>
      </c>
      <c r="H21" s="239">
        <f t="shared" si="2"/>
        <v>162.894</v>
      </c>
      <c r="I21" s="241">
        <f t="shared" si="3"/>
        <v>0.0977015728019448</v>
      </c>
      <c r="J21" s="240">
        <v>971.6929999999998</v>
      </c>
      <c r="K21" s="239">
        <v>548.618</v>
      </c>
      <c r="L21" s="239">
        <f t="shared" si="4"/>
        <v>1520.3109999999997</v>
      </c>
      <c r="M21" s="241">
        <f t="shared" si="5"/>
        <v>0.013566858539845534</v>
      </c>
      <c r="N21" s="240">
        <v>923.312</v>
      </c>
      <c r="O21" s="239">
        <v>257.158</v>
      </c>
      <c r="P21" s="239">
        <f t="shared" si="6"/>
        <v>1180.47</v>
      </c>
      <c r="Q21" s="238">
        <f t="shared" si="7"/>
        <v>0.28788618092793516</v>
      </c>
    </row>
    <row r="22" spans="1:17" s="230" customFormat="1" ht="18" customHeight="1">
      <c r="A22" s="244" t="s">
        <v>278</v>
      </c>
      <c r="B22" s="243">
        <v>162.054</v>
      </c>
      <c r="C22" s="239">
        <v>0.2</v>
      </c>
      <c r="D22" s="239">
        <f aca="true" t="shared" si="8" ref="D22:D29">C22+B22</f>
        <v>162.254</v>
      </c>
      <c r="E22" s="242">
        <f aca="true" t="shared" si="9" ref="E22:E29">D22/$D$8</f>
        <v>0.013433494086965926</v>
      </c>
      <c r="F22" s="240">
        <v>140.081</v>
      </c>
      <c r="G22" s="239">
        <v>3.25</v>
      </c>
      <c r="H22" s="239">
        <f aca="true" t="shared" si="10" ref="H22:H29">G22+F22</f>
        <v>143.331</v>
      </c>
      <c r="I22" s="241">
        <f aca="true" t="shared" si="11" ref="I22:I29">(D22/H22-1)</f>
        <v>0.1320230794454793</v>
      </c>
      <c r="J22" s="240">
        <v>1901.0130000000008</v>
      </c>
      <c r="K22" s="239">
        <v>23.936000000000003</v>
      </c>
      <c r="L22" s="239">
        <f aca="true" t="shared" si="12" ref="L22:L29">K22+J22</f>
        <v>1924.9490000000008</v>
      </c>
      <c r="M22" s="241">
        <f aca="true" t="shared" si="13" ref="M22:M29">(L22/$L$8)</f>
        <v>0.017177742435210384</v>
      </c>
      <c r="N22" s="240">
        <v>1593.6109999999996</v>
      </c>
      <c r="O22" s="239">
        <v>9.41</v>
      </c>
      <c r="P22" s="239">
        <f aca="true" t="shared" si="14" ref="P22:P29">O22+N22</f>
        <v>1603.0209999999997</v>
      </c>
      <c r="Q22" s="238">
        <f aca="true" t="shared" si="15" ref="Q22:Q29">(L22/P22-1)</f>
        <v>0.20082581575662517</v>
      </c>
    </row>
    <row r="23" spans="1:17" s="230" customFormat="1" ht="18" customHeight="1">
      <c r="A23" s="244" t="s">
        <v>290</v>
      </c>
      <c r="B23" s="243">
        <v>120.58600000000001</v>
      </c>
      <c r="C23" s="239">
        <v>1.146</v>
      </c>
      <c r="D23" s="239">
        <f t="shared" si="8"/>
        <v>121.73200000000001</v>
      </c>
      <c r="E23" s="242">
        <f t="shared" si="9"/>
        <v>0.010078556474382983</v>
      </c>
      <c r="F23" s="240">
        <v>41.187999999999995</v>
      </c>
      <c r="G23" s="239">
        <v>0.023</v>
      </c>
      <c r="H23" s="239">
        <f t="shared" si="10"/>
        <v>41.211</v>
      </c>
      <c r="I23" s="241">
        <f t="shared" si="11"/>
        <v>1.9538715391521686</v>
      </c>
      <c r="J23" s="240">
        <v>822.404</v>
      </c>
      <c r="K23" s="239">
        <v>14.490999999999996</v>
      </c>
      <c r="L23" s="239">
        <f t="shared" si="12"/>
        <v>836.895</v>
      </c>
      <c r="M23" s="241">
        <f t="shared" si="13"/>
        <v>0.00746823253775315</v>
      </c>
      <c r="N23" s="240">
        <v>602.2159999999999</v>
      </c>
      <c r="O23" s="239">
        <v>2.2800000000000002</v>
      </c>
      <c r="P23" s="239">
        <f t="shared" si="14"/>
        <v>604.4959999999999</v>
      </c>
      <c r="Q23" s="238">
        <f t="shared" si="15"/>
        <v>0.3844508483099973</v>
      </c>
    </row>
    <row r="24" spans="1:17" s="230" customFormat="1" ht="18" customHeight="1">
      <c r="A24" s="244" t="s">
        <v>288</v>
      </c>
      <c r="B24" s="243">
        <v>63.73800000000001</v>
      </c>
      <c r="C24" s="239">
        <v>43.399</v>
      </c>
      <c r="D24" s="239">
        <f t="shared" si="8"/>
        <v>107.137</v>
      </c>
      <c r="E24" s="242">
        <f t="shared" si="9"/>
        <v>0.008870192759471375</v>
      </c>
      <c r="F24" s="240">
        <v>106.581</v>
      </c>
      <c r="G24" s="239">
        <v>3.339</v>
      </c>
      <c r="H24" s="239">
        <f t="shared" si="10"/>
        <v>109.92</v>
      </c>
      <c r="I24" s="241">
        <f t="shared" si="11"/>
        <v>-0.025318413391557493</v>
      </c>
      <c r="J24" s="240">
        <v>516.1100000000001</v>
      </c>
      <c r="K24" s="239">
        <v>359.864</v>
      </c>
      <c r="L24" s="239">
        <f t="shared" si="12"/>
        <v>875.9740000000002</v>
      </c>
      <c r="M24" s="241">
        <f t="shared" si="13"/>
        <v>0.007816963333543371</v>
      </c>
      <c r="N24" s="240">
        <v>698.6299999999999</v>
      </c>
      <c r="O24" s="239">
        <v>347.1039999999999</v>
      </c>
      <c r="P24" s="239">
        <f t="shared" si="14"/>
        <v>1045.734</v>
      </c>
      <c r="Q24" s="238">
        <f t="shared" si="15"/>
        <v>-0.16233573738637141</v>
      </c>
    </row>
    <row r="25" spans="1:17" s="230" customFormat="1" ht="18" customHeight="1">
      <c r="A25" s="244" t="s">
        <v>301</v>
      </c>
      <c r="B25" s="243">
        <v>95.87100000000001</v>
      </c>
      <c r="C25" s="239">
        <v>1.4729999999999999</v>
      </c>
      <c r="D25" s="239">
        <f t="shared" si="8"/>
        <v>97.34400000000001</v>
      </c>
      <c r="E25" s="242">
        <f t="shared" si="9"/>
        <v>0.008059400991048673</v>
      </c>
      <c r="F25" s="240">
        <v>136.47000000000003</v>
      </c>
      <c r="G25" s="239">
        <v>12.748999999999999</v>
      </c>
      <c r="H25" s="239">
        <f t="shared" si="10"/>
        <v>149.21900000000002</v>
      </c>
      <c r="I25" s="241">
        <f t="shared" si="11"/>
        <v>-0.34764339661839316</v>
      </c>
      <c r="J25" s="240">
        <v>1466.5049999999994</v>
      </c>
      <c r="K25" s="239">
        <v>74.133</v>
      </c>
      <c r="L25" s="239">
        <f t="shared" si="12"/>
        <v>1540.6379999999995</v>
      </c>
      <c r="M25" s="241">
        <f t="shared" si="13"/>
        <v>0.013748251382191237</v>
      </c>
      <c r="N25" s="240">
        <v>1170.3589999999997</v>
      </c>
      <c r="O25" s="239">
        <v>67.957</v>
      </c>
      <c r="P25" s="239">
        <f t="shared" si="14"/>
        <v>1238.3159999999998</v>
      </c>
      <c r="Q25" s="238">
        <f t="shared" si="15"/>
        <v>0.24413962187357652</v>
      </c>
    </row>
    <row r="26" spans="1:17" s="230" customFormat="1" ht="18" customHeight="1">
      <c r="A26" s="244" t="s">
        <v>282</v>
      </c>
      <c r="B26" s="243">
        <v>84.199</v>
      </c>
      <c r="C26" s="239">
        <v>0.21400000000000002</v>
      </c>
      <c r="D26" s="239">
        <f t="shared" si="8"/>
        <v>84.413</v>
      </c>
      <c r="E26" s="242">
        <f t="shared" si="9"/>
        <v>0.00698880481444559</v>
      </c>
      <c r="F26" s="240">
        <v>31.951</v>
      </c>
      <c r="G26" s="239"/>
      <c r="H26" s="239">
        <f t="shared" si="10"/>
        <v>31.951</v>
      </c>
      <c r="I26" s="241">
        <f t="shared" si="11"/>
        <v>1.6419517385997309</v>
      </c>
      <c r="J26" s="240">
        <v>727.0929999999998</v>
      </c>
      <c r="K26" s="239">
        <v>30.396</v>
      </c>
      <c r="L26" s="239">
        <f t="shared" si="12"/>
        <v>757.4889999999998</v>
      </c>
      <c r="M26" s="241">
        <f t="shared" si="13"/>
        <v>0.006759634119919577</v>
      </c>
      <c r="N26" s="240">
        <v>512.401</v>
      </c>
      <c r="O26" s="239">
        <v>26.510999999999996</v>
      </c>
      <c r="P26" s="239">
        <f t="shared" si="14"/>
        <v>538.9119999999999</v>
      </c>
      <c r="Q26" s="238">
        <f t="shared" si="15"/>
        <v>0.40558940977376623</v>
      </c>
    </row>
    <row r="27" spans="1:17" s="230" customFormat="1" ht="18" customHeight="1">
      <c r="A27" s="244" t="s">
        <v>286</v>
      </c>
      <c r="B27" s="243">
        <v>55.75</v>
      </c>
      <c r="C27" s="239">
        <v>14.399000000000001</v>
      </c>
      <c r="D27" s="239">
        <f t="shared" si="8"/>
        <v>70.149</v>
      </c>
      <c r="E27" s="242">
        <f t="shared" si="9"/>
        <v>0.0058078455798105</v>
      </c>
      <c r="F27" s="240">
        <v>56.535</v>
      </c>
      <c r="G27" s="239">
        <v>16.856</v>
      </c>
      <c r="H27" s="239">
        <f t="shared" si="10"/>
        <v>73.39099999999999</v>
      </c>
      <c r="I27" s="241">
        <f t="shared" si="11"/>
        <v>-0.0441743538035998</v>
      </c>
      <c r="J27" s="240">
        <v>644.339</v>
      </c>
      <c r="K27" s="239">
        <v>149.01</v>
      </c>
      <c r="L27" s="239">
        <f t="shared" si="12"/>
        <v>793.349</v>
      </c>
      <c r="M27" s="241">
        <f t="shared" si="13"/>
        <v>0.007079639399917462</v>
      </c>
      <c r="N27" s="240">
        <v>412.54299999999995</v>
      </c>
      <c r="O27" s="239">
        <v>95.82800000000002</v>
      </c>
      <c r="P27" s="239">
        <f t="shared" si="14"/>
        <v>508.371</v>
      </c>
      <c r="Q27" s="238">
        <f t="shared" si="15"/>
        <v>0.5605709216300696</v>
      </c>
    </row>
    <row r="28" spans="1:17" s="230" customFormat="1" ht="18" customHeight="1">
      <c r="A28" s="244" t="s">
        <v>292</v>
      </c>
      <c r="B28" s="243">
        <v>68.268</v>
      </c>
      <c r="C28" s="239">
        <v>0</v>
      </c>
      <c r="D28" s="239">
        <f t="shared" si="8"/>
        <v>68.268</v>
      </c>
      <c r="E28" s="242">
        <f t="shared" si="9"/>
        <v>0.005652111962287462</v>
      </c>
      <c r="F28" s="240">
        <v>80.91999999999999</v>
      </c>
      <c r="G28" s="239"/>
      <c r="H28" s="239">
        <f t="shared" si="10"/>
        <v>80.91999999999999</v>
      </c>
      <c r="I28" s="241">
        <f t="shared" si="11"/>
        <v>-0.15635195254572398</v>
      </c>
      <c r="J28" s="240">
        <v>943.3429999999997</v>
      </c>
      <c r="K28" s="239">
        <v>0.136</v>
      </c>
      <c r="L28" s="239">
        <f t="shared" si="12"/>
        <v>943.4789999999997</v>
      </c>
      <c r="M28" s="241">
        <f t="shared" si="13"/>
        <v>0.008419360333717853</v>
      </c>
      <c r="N28" s="240">
        <v>685.7820000000002</v>
      </c>
      <c r="O28" s="239">
        <v>633.2529999999999</v>
      </c>
      <c r="P28" s="239">
        <f t="shared" si="14"/>
        <v>1319.035</v>
      </c>
      <c r="Q28" s="238">
        <f t="shared" si="15"/>
        <v>-0.2847202689845231</v>
      </c>
    </row>
    <row r="29" spans="1:17" s="230" customFormat="1" ht="18" customHeight="1">
      <c r="A29" s="244" t="s">
        <v>306</v>
      </c>
      <c r="B29" s="243">
        <v>57.459</v>
      </c>
      <c r="C29" s="239">
        <v>0.85</v>
      </c>
      <c r="D29" s="239">
        <f t="shared" si="8"/>
        <v>58.309000000000005</v>
      </c>
      <c r="E29" s="242">
        <f t="shared" si="9"/>
        <v>0.004827576557230616</v>
      </c>
      <c r="F29" s="240">
        <v>25.917</v>
      </c>
      <c r="G29" s="239"/>
      <c r="H29" s="239">
        <f t="shared" si="10"/>
        <v>25.917</v>
      </c>
      <c r="I29" s="241">
        <f t="shared" si="11"/>
        <v>1.2498360149708687</v>
      </c>
      <c r="J29" s="240">
        <v>468.95699999999994</v>
      </c>
      <c r="K29" s="239">
        <v>14.799999999999999</v>
      </c>
      <c r="L29" s="239">
        <f t="shared" si="12"/>
        <v>483.75699999999995</v>
      </c>
      <c r="M29" s="241">
        <f t="shared" si="13"/>
        <v>0.004316921200109751</v>
      </c>
      <c r="N29" s="240">
        <v>476.49200000000013</v>
      </c>
      <c r="O29" s="239">
        <v>5.631000000000001</v>
      </c>
      <c r="P29" s="239">
        <f t="shared" si="14"/>
        <v>482.12300000000016</v>
      </c>
      <c r="Q29" s="238">
        <f t="shared" si="15"/>
        <v>0.0033891766209033225</v>
      </c>
    </row>
    <row r="30" spans="1:17" s="230" customFormat="1" ht="18" customHeight="1">
      <c r="A30" s="244" t="s">
        <v>280</v>
      </c>
      <c r="B30" s="243">
        <v>53.92</v>
      </c>
      <c r="C30" s="239">
        <v>0.5970000000000001</v>
      </c>
      <c r="D30" s="239">
        <f aca="true" t="shared" si="16" ref="D30:D45">C30+B30</f>
        <v>54.517</v>
      </c>
      <c r="E30" s="242">
        <f aca="true" t="shared" si="17" ref="E30:E45">D30/$D$8</f>
        <v>0.004513625532431382</v>
      </c>
      <c r="F30" s="240">
        <v>13.998000000000001</v>
      </c>
      <c r="G30" s="239">
        <v>0.081</v>
      </c>
      <c r="H30" s="239">
        <f aca="true" t="shared" si="18" ref="H30:H45">G30+F30</f>
        <v>14.079</v>
      </c>
      <c r="I30" s="241">
        <f aca="true" t="shared" si="19" ref="I30:I45">(D30/H30-1)</f>
        <v>2.8722210384260247</v>
      </c>
      <c r="J30" s="240">
        <v>315.79499999999996</v>
      </c>
      <c r="K30" s="239">
        <v>29.536</v>
      </c>
      <c r="L30" s="239">
        <f aca="true" t="shared" si="20" ref="L30:L45">K30+J30</f>
        <v>345.33099999999996</v>
      </c>
      <c r="M30" s="241">
        <f aca="true" t="shared" si="21" ref="M30:M45">(L30/$L$8)</f>
        <v>0.0030816437073884215</v>
      </c>
      <c r="N30" s="240">
        <v>214.22399999999996</v>
      </c>
      <c r="O30" s="239">
        <v>12.164</v>
      </c>
      <c r="P30" s="239">
        <f aca="true" t="shared" si="22" ref="P30:P45">O30+N30</f>
        <v>226.38799999999995</v>
      </c>
      <c r="Q30" s="238">
        <f aca="true" t="shared" si="23" ref="Q30:Q45">(L30/P30-1)</f>
        <v>0.5253944555365127</v>
      </c>
    </row>
    <row r="31" spans="1:17" s="230" customFormat="1" ht="18" customHeight="1">
      <c r="A31" s="244" t="s">
        <v>295</v>
      </c>
      <c r="B31" s="243">
        <v>34.842</v>
      </c>
      <c r="C31" s="239">
        <v>11.781</v>
      </c>
      <c r="D31" s="239">
        <f t="shared" si="16"/>
        <v>46.623</v>
      </c>
      <c r="E31" s="242">
        <f t="shared" si="17"/>
        <v>0.0038600576553836107</v>
      </c>
      <c r="F31" s="240">
        <v>31.674</v>
      </c>
      <c r="G31" s="239">
        <v>21.09</v>
      </c>
      <c r="H31" s="239">
        <f t="shared" si="18"/>
        <v>52.763999999999996</v>
      </c>
      <c r="I31" s="241">
        <f t="shared" si="19"/>
        <v>-0.11638617239026605</v>
      </c>
      <c r="J31" s="240">
        <v>342.47100000000006</v>
      </c>
      <c r="K31" s="239">
        <v>164.55900000000003</v>
      </c>
      <c r="L31" s="239">
        <f t="shared" si="20"/>
        <v>507.0300000000001</v>
      </c>
      <c r="M31" s="241">
        <f t="shared" si="21"/>
        <v>0.004524603377504921</v>
      </c>
      <c r="N31" s="240">
        <v>378.798</v>
      </c>
      <c r="O31" s="239">
        <v>224.79000000000005</v>
      </c>
      <c r="P31" s="239">
        <f t="shared" si="22"/>
        <v>603.5880000000001</v>
      </c>
      <c r="Q31" s="238">
        <f t="shared" si="23"/>
        <v>-0.1599733593113183</v>
      </c>
    </row>
    <row r="32" spans="1:17" s="230" customFormat="1" ht="18" customHeight="1">
      <c r="A32" s="244" t="s">
        <v>285</v>
      </c>
      <c r="B32" s="243">
        <v>38.196</v>
      </c>
      <c r="C32" s="239">
        <v>6.54</v>
      </c>
      <c r="D32" s="239">
        <f t="shared" si="16"/>
        <v>44.736</v>
      </c>
      <c r="E32" s="242">
        <f t="shared" si="17"/>
        <v>0.003703827279909942</v>
      </c>
      <c r="F32" s="240">
        <v>28.904</v>
      </c>
      <c r="G32" s="239">
        <v>11.255999999999998</v>
      </c>
      <c r="H32" s="239">
        <f t="shared" si="18"/>
        <v>40.16</v>
      </c>
      <c r="I32" s="241">
        <f t="shared" si="19"/>
        <v>0.1139442231075698</v>
      </c>
      <c r="J32" s="240">
        <v>428.0079999999999</v>
      </c>
      <c r="K32" s="239">
        <v>115.32700000000001</v>
      </c>
      <c r="L32" s="239">
        <f t="shared" si="20"/>
        <v>543.3349999999999</v>
      </c>
      <c r="M32" s="241">
        <f t="shared" si="21"/>
        <v>0.004848579721351075</v>
      </c>
      <c r="N32" s="240">
        <v>424.8239999999999</v>
      </c>
      <c r="O32" s="239">
        <v>109.33200000000002</v>
      </c>
      <c r="P32" s="239">
        <f t="shared" si="22"/>
        <v>534.156</v>
      </c>
      <c r="Q32" s="238">
        <f t="shared" si="23"/>
        <v>0.017184118497217904</v>
      </c>
    </row>
    <row r="33" spans="1:17" s="230" customFormat="1" ht="18" customHeight="1">
      <c r="A33" s="244" t="s">
        <v>287</v>
      </c>
      <c r="B33" s="243">
        <v>38.712</v>
      </c>
      <c r="C33" s="239">
        <v>5.5440000000000005</v>
      </c>
      <c r="D33" s="239">
        <f t="shared" si="16"/>
        <v>44.256</v>
      </c>
      <c r="E33" s="242">
        <f t="shared" si="17"/>
        <v>0.003664086643859406</v>
      </c>
      <c r="F33" s="240">
        <v>47.09</v>
      </c>
      <c r="G33" s="239">
        <v>16.405</v>
      </c>
      <c r="H33" s="239">
        <f t="shared" si="18"/>
        <v>63.495000000000005</v>
      </c>
      <c r="I33" s="241">
        <f t="shared" si="19"/>
        <v>-0.303000236239074</v>
      </c>
      <c r="J33" s="240">
        <v>550.0310000000001</v>
      </c>
      <c r="K33" s="239">
        <v>54.47600000000001</v>
      </c>
      <c r="L33" s="239">
        <f t="shared" si="20"/>
        <v>604.5070000000001</v>
      </c>
      <c r="M33" s="241">
        <f t="shared" si="21"/>
        <v>0.005394462682534302</v>
      </c>
      <c r="N33" s="240">
        <v>479.164</v>
      </c>
      <c r="O33" s="239">
        <v>69.50400000000002</v>
      </c>
      <c r="P33" s="239">
        <f t="shared" si="22"/>
        <v>548.668</v>
      </c>
      <c r="Q33" s="238">
        <f t="shared" si="23"/>
        <v>0.10177192765023668</v>
      </c>
    </row>
    <row r="34" spans="1:17" s="230" customFormat="1" ht="18" customHeight="1">
      <c r="A34" s="244" t="s">
        <v>289</v>
      </c>
      <c r="B34" s="243">
        <v>36.028</v>
      </c>
      <c r="C34" s="239">
        <v>0.36</v>
      </c>
      <c r="D34" s="239">
        <f t="shared" si="16"/>
        <v>36.388</v>
      </c>
      <c r="E34" s="242">
        <f t="shared" si="17"/>
        <v>0.003012671384597706</v>
      </c>
      <c r="F34" s="240">
        <v>39.47400000000001</v>
      </c>
      <c r="G34" s="239">
        <v>1.0979999999999999</v>
      </c>
      <c r="H34" s="239">
        <f t="shared" si="18"/>
        <v>40.57200000000001</v>
      </c>
      <c r="I34" s="241">
        <f t="shared" si="19"/>
        <v>-0.10312530809425247</v>
      </c>
      <c r="J34" s="240">
        <v>392.66700000000003</v>
      </c>
      <c r="K34" s="239">
        <v>11.091999999999999</v>
      </c>
      <c r="L34" s="239">
        <f t="shared" si="20"/>
        <v>403.759</v>
      </c>
      <c r="M34" s="241">
        <f t="shared" si="21"/>
        <v>0.0036030399287971305</v>
      </c>
      <c r="N34" s="240">
        <v>403.9270000000002</v>
      </c>
      <c r="O34" s="239">
        <v>9.917999999999996</v>
      </c>
      <c r="P34" s="239">
        <f t="shared" si="22"/>
        <v>413.8450000000002</v>
      </c>
      <c r="Q34" s="238">
        <f t="shared" si="23"/>
        <v>-0.02437144341480546</v>
      </c>
    </row>
    <row r="35" spans="1:17" s="230" customFormat="1" ht="18" customHeight="1">
      <c r="A35" s="244" t="s">
        <v>303</v>
      </c>
      <c r="B35" s="243">
        <v>0</v>
      </c>
      <c r="C35" s="239">
        <v>30.846999999999998</v>
      </c>
      <c r="D35" s="239">
        <f t="shared" si="16"/>
        <v>30.846999999999998</v>
      </c>
      <c r="E35" s="242">
        <f t="shared" si="17"/>
        <v>0.0025539154171893325</v>
      </c>
      <c r="F35" s="240"/>
      <c r="G35" s="239">
        <v>16.948999999999998</v>
      </c>
      <c r="H35" s="239">
        <f t="shared" si="18"/>
        <v>16.948999999999998</v>
      </c>
      <c r="I35" s="241">
        <f t="shared" si="19"/>
        <v>0.8199893799044191</v>
      </c>
      <c r="J35" s="240"/>
      <c r="K35" s="239">
        <v>401.42399999999986</v>
      </c>
      <c r="L35" s="239">
        <f t="shared" si="20"/>
        <v>401.42399999999986</v>
      </c>
      <c r="M35" s="241">
        <f t="shared" si="21"/>
        <v>0.003582202998267429</v>
      </c>
      <c r="N35" s="240">
        <v>104.686</v>
      </c>
      <c r="O35" s="239">
        <v>343.88800000000003</v>
      </c>
      <c r="P35" s="239">
        <f t="shared" si="22"/>
        <v>448.57400000000007</v>
      </c>
      <c r="Q35" s="238">
        <f t="shared" si="23"/>
        <v>-0.10511086242180823</v>
      </c>
    </row>
    <row r="36" spans="1:17" s="230" customFormat="1" ht="18" customHeight="1">
      <c r="A36" s="244" t="s">
        <v>307</v>
      </c>
      <c r="B36" s="243">
        <v>30.588</v>
      </c>
      <c r="C36" s="239">
        <v>0</v>
      </c>
      <c r="D36" s="239">
        <f t="shared" si="16"/>
        <v>30.588</v>
      </c>
      <c r="E36" s="242">
        <f t="shared" si="17"/>
        <v>0.0025324720323203977</v>
      </c>
      <c r="F36" s="240">
        <v>36.391</v>
      </c>
      <c r="G36" s="239"/>
      <c r="H36" s="239">
        <f t="shared" si="18"/>
        <v>36.391</v>
      </c>
      <c r="I36" s="241">
        <f t="shared" si="19"/>
        <v>-0.15946250446538968</v>
      </c>
      <c r="J36" s="240">
        <v>471.08</v>
      </c>
      <c r="K36" s="239">
        <v>0.71</v>
      </c>
      <c r="L36" s="239">
        <f t="shared" si="20"/>
        <v>471.78999999999996</v>
      </c>
      <c r="M36" s="241">
        <f t="shared" si="21"/>
        <v>0.004210130815677664</v>
      </c>
      <c r="N36" s="240">
        <v>548.848</v>
      </c>
      <c r="O36" s="239">
        <v>0.193</v>
      </c>
      <c r="P36" s="239">
        <f t="shared" si="22"/>
        <v>549.0409999999999</v>
      </c>
      <c r="Q36" s="238">
        <f t="shared" si="23"/>
        <v>-0.14070169623033613</v>
      </c>
    </row>
    <row r="37" spans="1:17" s="230" customFormat="1" ht="18" customHeight="1">
      <c r="A37" s="244" t="s">
        <v>311</v>
      </c>
      <c r="B37" s="243">
        <v>27.105</v>
      </c>
      <c r="C37" s="239">
        <v>0.32</v>
      </c>
      <c r="D37" s="239">
        <f t="shared" si="16"/>
        <v>27.425</v>
      </c>
      <c r="E37" s="242">
        <f t="shared" si="17"/>
        <v>0.0022705977993457208</v>
      </c>
      <c r="F37" s="240">
        <v>17.724</v>
      </c>
      <c r="G37" s="239">
        <v>0.08</v>
      </c>
      <c r="H37" s="239">
        <f t="shared" si="18"/>
        <v>17.804</v>
      </c>
      <c r="I37" s="241">
        <f t="shared" si="19"/>
        <v>0.540384183329589</v>
      </c>
      <c r="J37" s="240">
        <v>263.83799999999997</v>
      </c>
      <c r="K37" s="239">
        <v>34.12100000000001</v>
      </c>
      <c r="L37" s="239">
        <f t="shared" si="20"/>
        <v>297.95899999999995</v>
      </c>
      <c r="M37" s="241">
        <f t="shared" si="21"/>
        <v>0.0026589083441965725</v>
      </c>
      <c r="N37" s="240">
        <v>277.05899999999997</v>
      </c>
      <c r="O37" s="239">
        <v>43.547</v>
      </c>
      <c r="P37" s="239">
        <f t="shared" si="22"/>
        <v>320.606</v>
      </c>
      <c r="Q37" s="238">
        <f t="shared" si="23"/>
        <v>-0.07063810409037896</v>
      </c>
    </row>
    <row r="38" spans="1:17" s="230" customFormat="1" ht="18" customHeight="1">
      <c r="A38" s="244" t="s">
        <v>291</v>
      </c>
      <c r="B38" s="243">
        <v>26.485</v>
      </c>
      <c r="C38" s="239">
        <v>0</v>
      </c>
      <c r="D38" s="239">
        <f t="shared" si="16"/>
        <v>26.485</v>
      </c>
      <c r="E38" s="242">
        <f t="shared" si="17"/>
        <v>0.002192772387080088</v>
      </c>
      <c r="F38" s="240">
        <v>9.389000000000001</v>
      </c>
      <c r="G38" s="239">
        <v>4.7</v>
      </c>
      <c r="H38" s="239">
        <f t="shared" si="18"/>
        <v>14.089000000000002</v>
      </c>
      <c r="I38" s="241">
        <f t="shared" si="19"/>
        <v>0.879835332528923</v>
      </c>
      <c r="J38" s="240">
        <v>305.77</v>
      </c>
      <c r="K38" s="239">
        <v>9.457000000000003</v>
      </c>
      <c r="L38" s="239">
        <f t="shared" si="20"/>
        <v>315.227</v>
      </c>
      <c r="M38" s="241">
        <f t="shared" si="21"/>
        <v>0.002813003468987522</v>
      </c>
      <c r="N38" s="240">
        <v>246.03</v>
      </c>
      <c r="O38" s="239">
        <v>12.561</v>
      </c>
      <c r="P38" s="239">
        <f t="shared" si="22"/>
        <v>258.591</v>
      </c>
      <c r="Q38" s="238">
        <f t="shared" si="23"/>
        <v>0.21901767656260263</v>
      </c>
    </row>
    <row r="39" spans="1:17" s="230" customFormat="1" ht="18" customHeight="1">
      <c r="A39" s="244" t="s">
        <v>284</v>
      </c>
      <c r="B39" s="243">
        <v>23.742</v>
      </c>
      <c r="C39" s="239">
        <v>0</v>
      </c>
      <c r="D39" s="239">
        <f t="shared" si="16"/>
        <v>23.742</v>
      </c>
      <c r="E39" s="242">
        <f t="shared" si="17"/>
        <v>0.00196567121064963</v>
      </c>
      <c r="F39" s="240">
        <v>7.5969999999999995</v>
      </c>
      <c r="G39" s="239">
        <v>0.031</v>
      </c>
      <c r="H39" s="239">
        <f t="shared" si="18"/>
        <v>7.627999999999999</v>
      </c>
      <c r="I39" s="241">
        <f t="shared" si="19"/>
        <v>2.112480335605664</v>
      </c>
      <c r="J39" s="240">
        <v>162.968</v>
      </c>
      <c r="K39" s="239">
        <v>0.495</v>
      </c>
      <c r="L39" s="239">
        <f t="shared" si="20"/>
        <v>163.463</v>
      </c>
      <c r="M39" s="241">
        <f t="shared" si="21"/>
        <v>0.0014587011456858306</v>
      </c>
      <c r="N39" s="240">
        <v>125.498</v>
      </c>
      <c r="O39" s="239">
        <v>2.4059999999999997</v>
      </c>
      <c r="P39" s="239">
        <f t="shared" si="22"/>
        <v>127.90400000000001</v>
      </c>
      <c r="Q39" s="238">
        <f t="shared" si="23"/>
        <v>0.2780131973980484</v>
      </c>
    </row>
    <row r="40" spans="1:17" s="230" customFormat="1" ht="18" customHeight="1">
      <c r="A40" s="244" t="s">
        <v>299</v>
      </c>
      <c r="B40" s="243">
        <v>22.668</v>
      </c>
      <c r="C40" s="239">
        <v>0.51</v>
      </c>
      <c r="D40" s="239">
        <f t="shared" si="16"/>
        <v>23.178</v>
      </c>
      <c r="E40" s="242">
        <f t="shared" si="17"/>
        <v>0.0019189759632902504</v>
      </c>
      <c r="F40" s="240">
        <v>11.836</v>
      </c>
      <c r="G40" s="239">
        <v>1.06</v>
      </c>
      <c r="H40" s="239">
        <f t="shared" si="18"/>
        <v>12.896</v>
      </c>
      <c r="I40" s="241">
        <f t="shared" si="19"/>
        <v>0.7973014888337469</v>
      </c>
      <c r="J40" s="240">
        <v>265.53499999999997</v>
      </c>
      <c r="K40" s="239">
        <v>5.998999999999999</v>
      </c>
      <c r="L40" s="239">
        <f t="shared" si="20"/>
        <v>271.534</v>
      </c>
      <c r="M40" s="241">
        <f t="shared" si="21"/>
        <v>0.0024230985415210557</v>
      </c>
      <c r="N40" s="240">
        <v>223.088</v>
      </c>
      <c r="O40" s="239">
        <v>15.455999999999998</v>
      </c>
      <c r="P40" s="239">
        <f t="shared" si="22"/>
        <v>238.54399999999998</v>
      </c>
      <c r="Q40" s="238">
        <f t="shared" si="23"/>
        <v>0.13829733717888537</v>
      </c>
    </row>
    <row r="41" spans="1:17" s="230" customFormat="1" ht="18" customHeight="1">
      <c r="A41" s="244" t="s">
        <v>314</v>
      </c>
      <c r="B41" s="243">
        <v>0</v>
      </c>
      <c r="C41" s="239">
        <v>18.94</v>
      </c>
      <c r="D41" s="239">
        <f t="shared" si="16"/>
        <v>18.94</v>
      </c>
      <c r="E41" s="242">
        <f t="shared" si="17"/>
        <v>0.0015680992641607275</v>
      </c>
      <c r="F41" s="240">
        <v>3.269</v>
      </c>
      <c r="G41" s="239">
        <v>21.586</v>
      </c>
      <c r="H41" s="239">
        <f t="shared" si="18"/>
        <v>24.854999999999997</v>
      </c>
      <c r="I41" s="241">
        <f t="shared" si="19"/>
        <v>-0.2379802856568094</v>
      </c>
      <c r="J41" s="240">
        <v>18.23</v>
      </c>
      <c r="K41" s="239">
        <v>187.39800000000002</v>
      </c>
      <c r="L41" s="239">
        <f t="shared" si="20"/>
        <v>205.62800000000001</v>
      </c>
      <c r="M41" s="241">
        <f t="shared" si="21"/>
        <v>0.001834970599983397</v>
      </c>
      <c r="N41" s="240">
        <v>28.762000000000008</v>
      </c>
      <c r="O41" s="239">
        <v>111.121</v>
      </c>
      <c r="P41" s="239">
        <f t="shared" si="22"/>
        <v>139.883</v>
      </c>
      <c r="Q41" s="238">
        <f t="shared" si="23"/>
        <v>0.4699999285116847</v>
      </c>
    </row>
    <row r="42" spans="1:17" s="230" customFormat="1" ht="18" customHeight="1">
      <c r="A42" s="244" t="s">
        <v>316</v>
      </c>
      <c r="B42" s="243">
        <v>5.216999999999999</v>
      </c>
      <c r="C42" s="239">
        <v>13.69</v>
      </c>
      <c r="D42" s="239">
        <f t="shared" si="16"/>
        <v>18.906999999999996</v>
      </c>
      <c r="E42" s="242">
        <f t="shared" si="17"/>
        <v>0.0015653670954322528</v>
      </c>
      <c r="F42" s="240">
        <v>7.336999999999999</v>
      </c>
      <c r="G42" s="239">
        <v>15.683</v>
      </c>
      <c r="H42" s="239">
        <f t="shared" si="18"/>
        <v>23.02</v>
      </c>
      <c r="I42" s="241">
        <f t="shared" si="19"/>
        <v>-0.1786707211120766</v>
      </c>
      <c r="J42" s="240">
        <v>83.21999999999998</v>
      </c>
      <c r="K42" s="239">
        <v>168.07899999999998</v>
      </c>
      <c r="L42" s="239">
        <f t="shared" si="20"/>
        <v>251.29899999999998</v>
      </c>
      <c r="M42" s="241">
        <f t="shared" si="21"/>
        <v>0.0022425266831619605</v>
      </c>
      <c r="N42" s="240">
        <v>616.356</v>
      </c>
      <c r="O42" s="239">
        <v>123.91499999999999</v>
      </c>
      <c r="P42" s="239">
        <f t="shared" si="22"/>
        <v>740.271</v>
      </c>
      <c r="Q42" s="238">
        <f t="shared" si="23"/>
        <v>-0.660531075781707</v>
      </c>
    </row>
    <row r="43" spans="1:17" s="230" customFormat="1" ht="18" customHeight="1">
      <c r="A43" s="244" t="s">
        <v>312</v>
      </c>
      <c r="B43" s="243">
        <v>0.121</v>
      </c>
      <c r="C43" s="239">
        <v>18.622999999999998</v>
      </c>
      <c r="D43" s="239">
        <f t="shared" si="16"/>
        <v>18.743999999999996</v>
      </c>
      <c r="E43" s="242">
        <f t="shared" si="17"/>
        <v>0.0015518718377734249</v>
      </c>
      <c r="F43" s="240">
        <v>0.651</v>
      </c>
      <c r="G43" s="239">
        <v>0.012</v>
      </c>
      <c r="H43" s="239">
        <f t="shared" si="18"/>
        <v>0.663</v>
      </c>
      <c r="I43" s="241">
        <f t="shared" si="19"/>
        <v>27.271493212669675</v>
      </c>
      <c r="J43" s="240">
        <v>1.8479999999999999</v>
      </c>
      <c r="K43" s="239">
        <v>72.085</v>
      </c>
      <c r="L43" s="239">
        <f t="shared" si="20"/>
        <v>73.93299999999999</v>
      </c>
      <c r="M43" s="241">
        <f t="shared" si="21"/>
        <v>0.0006597587943693099</v>
      </c>
      <c r="N43" s="240">
        <v>1.468</v>
      </c>
      <c r="O43" s="239">
        <v>3.655</v>
      </c>
      <c r="P43" s="239">
        <f t="shared" si="22"/>
        <v>5.122999999999999</v>
      </c>
      <c r="Q43" s="238">
        <f t="shared" si="23"/>
        <v>13.431583056802655</v>
      </c>
    </row>
    <row r="44" spans="1:17" s="230" customFormat="1" ht="18" customHeight="1">
      <c r="A44" s="244" t="s">
        <v>296</v>
      </c>
      <c r="B44" s="243">
        <v>17.506</v>
      </c>
      <c r="C44" s="239">
        <v>0.09000000000000001</v>
      </c>
      <c r="D44" s="239">
        <f t="shared" si="16"/>
        <v>17.596</v>
      </c>
      <c r="E44" s="242">
        <f t="shared" si="17"/>
        <v>0.001456825483219227</v>
      </c>
      <c r="F44" s="240">
        <v>14.303</v>
      </c>
      <c r="G44" s="239">
        <v>0.03</v>
      </c>
      <c r="H44" s="239">
        <f t="shared" si="18"/>
        <v>14.333</v>
      </c>
      <c r="I44" s="241">
        <f t="shared" si="19"/>
        <v>0.22765645712690996</v>
      </c>
      <c r="J44" s="240">
        <v>195.736</v>
      </c>
      <c r="K44" s="239">
        <v>0.49000000000000005</v>
      </c>
      <c r="L44" s="239">
        <f t="shared" si="20"/>
        <v>196.226</v>
      </c>
      <c r="M44" s="241">
        <f t="shared" si="21"/>
        <v>0.0017510696060475325</v>
      </c>
      <c r="N44" s="240">
        <v>180.64799999999997</v>
      </c>
      <c r="O44" s="239">
        <v>12.022999999999998</v>
      </c>
      <c r="P44" s="239">
        <f t="shared" si="22"/>
        <v>192.67099999999996</v>
      </c>
      <c r="Q44" s="238">
        <f t="shared" si="23"/>
        <v>0.018451142102340334</v>
      </c>
    </row>
    <row r="45" spans="1:17" s="230" customFormat="1" ht="18" customHeight="1">
      <c r="A45" s="244" t="s">
        <v>304</v>
      </c>
      <c r="B45" s="243">
        <v>14.967</v>
      </c>
      <c r="C45" s="239">
        <v>1.6010000000000002</v>
      </c>
      <c r="D45" s="239">
        <f t="shared" si="16"/>
        <v>16.568</v>
      </c>
      <c r="E45" s="242">
        <f t="shared" si="17"/>
        <v>0.0013717142876776627</v>
      </c>
      <c r="F45" s="240">
        <v>14.780999999999999</v>
      </c>
      <c r="G45" s="239"/>
      <c r="H45" s="239">
        <f t="shared" si="18"/>
        <v>14.780999999999999</v>
      </c>
      <c r="I45" s="241">
        <f t="shared" si="19"/>
        <v>0.12089845071375427</v>
      </c>
      <c r="J45" s="240">
        <v>177.76600000000002</v>
      </c>
      <c r="K45" s="239">
        <v>40.204</v>
      </c>
      <c r="L45" s="239">
        <f t="shared" si="20"/>
        <v>217.97000000000003</v>
      </c>
      <c r="M45" s="241">
        <f t="shared" si="21"/>
        <v>0.0019451073865348154</v>
      </c>
      <c r="N45" s="240">
        <v>201.535</v>
      </c>
      <c r="O45" s="239">
        <v>5.462</v>
      </c>
      <c r="P45" s="239">
        <f t="shared" si="22"/>
        <v>206.99699999999999</v>
      </c>
      <c r="Q45" s="238">
        <f t="shared" si="23"/>
        <v>0.053010430102852</v>
      </c>
    </row>
    <row r="46" spans="1:17" s="230" customFormat="1" ht="18" customHeight="1">
      <c r="A46" s="244" t="s">
        <v>297</v>
      </c>
      <c r="B46" s="243">
        <v>12.971</v>
      </c>
      <c r="C46" s="239">
        <v>0</v>
      </c>
      <c r="D46" s="239">
        <f>C46+B46</f>
        <v>12.971</v>
      </c>
      <c r="E46" s="242">
        <f>D46/$D$8</f>
        <v>0.0010739078962739596</v>
      </c>
      <c r="F46" s="240">
        <v>1.976</v>
      </c>
      <c r="G46" s="239"/>
      <c r="H46" s="239">
        <f>G46+F46</f>
        <v>1.976</v>
      </c>
      <c r="I46" s="241">
        <f>(D46/H46-1)</f>
        <v>5.564271255060729</v>
      </c>
      <c r="J46" s="240">
        <v>142.74200000000002</v>
      </c>
      <c r="K46" s="239">
        <v>0.3</v>
      </c>
      <c r="L46" s="239">
        <f>K46+J46</f>
        <v>143.04200000000003</v>
      </c>
      <c r="M46" s="241">
        <f>(L46/$L$8)</f>
        <v>0.0012764694718755477</v>
      </c>
      <c r="N46" s="240">
        <v>40.45399999999999</v>
      </c>
      <c r="O46" s="239"/>
      <c r="P46" s="239">
        <f>O46+N46</f>
        <v>40.45399999999999</v>
      </c>
      <c r="Q46" s="238">
        <f>(L46/P46-1)</f>
        <v>2.535917338211303</v>
      </c>
    </row>
    <row r="47" spans="1:17" s="230" customFormat="1" ht="18" customHeight="1">
      <c r="A47" s="244" t="s">
        <v>294</v>
      </c>
      <c r="B47" s="243">
        <v>9.465</v>
      </c>
      <c r="C47" s="239">
        <v>0</v>
      </c>
      <c r="D47" s="239">
        <f>C47+B47</f>
        <v>9.465</v>
      </c>
      <c r="E47" s="242">
        <f>D47/$D$8</f>
        <v>0.000783635667121504</v>
      </c>
      <c r="F47" s="240">
        <v>1.375</v>
      </c>
      <c r="G47" s="239">
        <v>0.3</v>
      </c>
      <c r="H47" s="239">
        <f>G47+F47</f>
        <v>1.675</v>
      </c>
      <c r="I47" s="241">
        <f>(D47/H47-1)</f>
        <v>4.650746268656716</v>
      </c>
      <c r="J47" s="240">
        <v>66.649</v>
      </c>
      <c r="K47" s="239">
        <v>0.267</v>
      </c>
      <c r="L47" s="239">
        <f>K47+J47</f>
        <v>66.916</v>
      </c>
      <c r="M47" s="241">
        <f>(L47/$L$8)</f>
        <v>0.0005971409179123902</v>
      </c>
      <c r="N47" s="240">
        <v>5.324</v>
      </c>
      <c r="O47" s="239">
        <v>0.3</v>
      </c>
      <c r="P47" s="239">
        <f>O47+N47</f>
        <v>5.624</v>
      </c>
      <c r="Q47" s="238">
        <f>(L47/P47-1)</f>
        <v>10.898293029871978</v>
      </c>
    </row>
    <row r="48" spans="1:17" s="230" customFormat="1" ht="18" customHeight="1">
      <c r="A48" s="244" t="s">
        <v>308</v>
      </c>
      <c r="B48" s="243">
        <v>7.638999999999999</v>
      </c>
      <c r="C48" s="239">
        <v>1.19</v>
      </c>
      <c r="D48" s="239">
        <f>C48+B48</f>
        <v>8.828999999999999</v>
      </c>
      <c r="E48" s="242">
        <f>D48/$D$8</f>
        <v>0.0007309793243545439</v>
      </c>
      <c r="F48" s="240">
        <v>7.571</v>
      </c>
      <c r="G48" s="239"/>
      <c r="H48" s="239">
        <f>G48+F48</f>
        <v>7.571</v>
      </c>
      <c r="I48" s="241">
        <f>(D48/H48-1)</f>
        <v>0.16616034869898288</v>
      </c>
      <c r="J48" s="240">
        <v>93.595</v>
      </c>
      <c r="K48" s="239">
        <v>4.5440000000000005</v>
      </c>
      <c r="L48" s="239">
        <f>K48+J48</f>
        <v>98.139</v>
      </c>
      <c r="M48" s="241">
        <f>(L48/$L$8)</f>
        <v>0.0008757668202373732</v>
      </c>
      <c r="N48" s="240">
        <v>78.73700000000001</v>
      </c>
      <c r="O48" s="239">
        <v>0.13</v>
      </c>
      <c r="P48" s="239">
        <f>O48+N48</f>
        <v>78.867</v>
      </c>
      <c r="Q48" s="238">
        <f>(L48/P48-1)</f>
        <v>0.24436075925291934</v>
      </c>
    </row>
    <row r="49" spans="1:17" s="230" customFormat="1" ht="18" customHeight="1">
      <c r="A49" s="244" t="s">
        <v>317</v>
      </c>
      <c r="B49" s="243">
        <v>8.666</v>
      </c>
      <c r="C49" s="239">
        <v>0</v>
      </c>
      <c r="D49" s="239">
        <f>C49+B49</f>
        <v>8.666</v>
      </c>
      <c r="E49" s="242">
        <f>D49/$D$8</f>
        <v>0.0007174840666957161</v>
      </c>
      <c r="F49" s="240">
        <v>1.424</v>
      </c>
      <c r="G49" s="239">
        <v>0.46799999999999997</v>
      </c>
      <c r="H49" s="239">
        <f>G49+F49</f>
        <v>1.892</v>
      </c>
      <c r="I49" s="241">
        <f>(D49/H49-1)</f>
        <v>3.5803382663847785</v>
      </c>
      <c r="J49" s="240">
        <v>130.23</v>
      </c>
      <c r="K49" s="239">
        <v>1.1610000000000003</v>
      </c>
      <c r="L49" s="239">
        <f>K49+J49</f>
        <v>131.391</v>
      </c>
      <c r="M49" s="241">
        <f>(L49/$L$8)</f>
        <v>0.0011724989889626825</v>
      </c>
      <c r="N49" s="240">
        <v>88.06700000000002</v>
      </c>
      <c r="O49" s="239">
        <v>1.0779999999999998</v>
      </c>
      <c r="P49" s="239">
        <f>O49+N49</f>
        <v>89.14500000000002</v>
      </c>
      <c r="Q49" s="238">
        <f>(L49/P49-1)</f>
        <v>0.4739020696617864</v>
      </c>
    </row>
    <row r="50" spans="1:17" s="230" customFormat="1" ht="18" customHeight="1" thickBot="1">
      <c r="A50" s="237" t="s">
        <v>318</v>
      </c>
      <c r="B50" s="236">
        <v>5.852</v>
      </c>
      <c r="C50" s="232">
        <v>0.41800000000000004</v>
      </c>
      <c r="D50" s="232">
        <f>C50+B50</f>
        <v>6.2700000000000005</v>
      </c>
      <c r="E50" s="235">
        <f>D50/$D$8</f>
        <v>0.0005191120584101247</v>
      </c>
      <c r="F50" s="233">
        <v>36.759</v>
      </c>
      <c r="G50" s="232">
        <v>0.25</v>
      </c>
      <c r="H50" s="232">
        <f>G50+F50</f>
        <v>37.009</v>
      </c>
      <c r="I50" s="234">
        <f>(D50/H50-1)</f>
        <v>-0.8305817503850415</v>
      </c>
      <c r="J50" s="233">
        <v>148.87699999999998</v>
      </c>
      <c r="K50" s="232">
        <v>0.787</v>
      </c>
      <c r="L50" s="232">
        <f>K50+J50</f>
        <v>149.664</v>
      </c>
      <c r="M50" s="234">
        <f>(L50/$L$8)</f>
        <v>0.0013355624714334383</v>
      </c>
      <c r="N50" s="233">
        <v>258.26</v>
      </c>
      <c r="O50" s="232">
        <v>0.8340000000000001</v>
      </c>
      <c r="P50" s="232">
        <f>O50+N50</f>
        <v>259.094</v>
      </c>
      <c r="Q50" s="231">
        <f>(L50/P50-1)</f>
        <v>-0.4223563648714367</v>
      </c>
    </row>
    <row r="51" spans="1:15" ht="15" thickTop="1">
      <c r="A51" s="164" t="s">
        <v>315</v>
      </c>
      <c r="B51" s="229">
        <v>1706.7069999999976</v>
      </c>
      <c r="C51" s="229">
        <v>635.1640000000002</v>
      </c>
      <c r="F51" s="229">
        <v>2143.036</v>
      </c>
      <c r="G51" s="229">
        <v>872.2589999999999</v>
      </c>
      <c r="J51" s="229">
        <v>16153.178000000144</v>
      </c>
      <c r="K51" s="229">
        <v>9249.70800000021</v>
      </c>
      <c r="N51" s="229">
        <v>20978.569000000218</v>
      </c>
      <c r="O51" s="229">
        <v>10646.939000000242</v>
      </c>
    </row>
    <row r="52" ht="13.5" customHeight="1">
      <c r="A52" s="164" t="s">
        <v>55</v>
      </c>
    </row>
  </sheetData>
  <sheetProtection/>
  <mergeCells count="10">
    <mergeCell ref="A5:A7"/>
    <mergeCell ref="A4:Q4"/>
    <mergeCell ref="N1:Q1"/>
    <mergeCell ref="B5:I5"/>
    <mergeCell ref="J5:Q5"/>
    <mergeCell ref="A3:Q3"/>
    <mergeCell ref="B6:E6"/>
    <mergeCell ref="F6:I6"/>
    <mergeCell ref="J6:M6"/>
    <mergeCell ref="N6:Q6"/>
  </mergeCells>
  <conditionalFormatting sqref="Q51:Q65536 I51:I65536 I3 Q3 Q5 I5">
    <cfRule type="cellIs" priority="2" dxfId="75" operator="lessThan" stopIfTrue="1">
      <formula>0</formula>
    </cfRule>
  </conditionalFormatting>
  <conditionalFormatting sqref="I8:I50 Q8:Q50">
    <cfRule type="cellIs" priority="3" dxfId="75" operator="lessThan">
      <formula>0</formula>
    </cfRule>
    <cfRule type="cellIs" priority="4" dxfId="77" operator="greaterThanOrEqual">
      <formula>0</formula>
    </cfRule>
  </conditionalFormatting>
  <conditionalFormatting sqref="I7 Q7">
    <cfRule type="cellIs" priority="1" dxfId="75" operator="lessThan" stopIfTrue="1">
      <formula>0</formula>
    </cfRule>
  </conditionalFormatting>
  <hyperlinks>
    <hyperlink ref="N1:Q1" location="INDICE!A1" display="Volver al Indice"/>
  </hyperlinks>
  <printOptions/>
  <pageMargins left="0.47" right="0.24" top="0.36" bottom="0.18" header="0.25" footer="0.18"/>
  <pageSetup horizontalDpi="600" verticalDpi="600" orientation="landscape" scale="6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30"/>
  </sheetPr>
  <dimension ref="A1:Y80"/>
  <sheetViews>
    <sheetView showGridLines="0" zoomScale="80" zoomScaleNormal="80" zoomScalePageLayoutView="0" workbookViewId="0" topLeftCell="A34">
      <selection activeCell="T78" sqref="T78:W78"/>
    </sheetView>
  </sheetViews>
  <sheetFormatPr defaultColWidth="8.00390625" defaultRowHeight="15"/>
  <cols>
    <col min="1" max="1" width="20.28125" style="171" customWidth="1"/>
    <col min="2" max="2" width="9.00390625" style="171" customWidth="1"/>
    <col min="3" max="3" width="9.7109375" style="171" bestFit="1" customWidth="1"/>
    <col min="4" max="4" width="8.00390625" style="171" bestFit="1" customWidth="1"/>
    <col min="5" max="5" width="9.7109375" style="171" bestFit="1" customWidth="1"/>
    <col min="6" max="6" width="9.421875" style="171" customWidth="1"/>
    <col min="7" max="7" width="9.421875" style="171" bestFit="1" customWidth="1"/>
    <col min="8" max="8" width="9.28125" style="171" bestFit="1" customWidth="1"/>
    <col min="9" max="9" width="9.7109375" style="171" bestFit="1" customWidth="1"/>
    <col min="10" max="10" width="8.57421875" style="171" customWidth="1"/>
    <col min="11" max="11" width="9.7109375" style="171" bestFit="1" customWidth="1"/>
    <col min="12" max="12" width="9.28125" style="171" bestFit="1" customWidth="1"/>
    <col min="13" max="13" width="10.28125" style="171" bestFit="1" customWidth="1"/>
    <col min="14" max="15" width="11.140625" style="171" bestFit="1" customWidth="1"/>
    <col min="16" max="16" width="8.57421875" style="171" customWidth="1"/>
    <col min="17" max="17" width="10.28125" style="171" customWidth="1"/>
    <col min="18" max="18" width="11.140625" style="171" bestFit="1" customWidth="1"/>
    <col min="19" max="19" width="9.421875" style="171" bestFit="1" customWidth="1"/>
    <col min="20" max="21" width="11.140625" style="171" bestFit="1" customWidth="1"/>
    <col min="22" max="22" width="8.28125" style="171" customWidth="1"/>
    <col min="23" max="23" width="10.28125" style="171" customWidth="1"/>
    <col min="24" max="24" width="11.140625" style="171" bestFit="1" customWidth="1"/>
    <col min="25" max="25" width="9.28125" style="171" bestFit="1" customWidth="1"/>
    <col min="26" max="16384" width="8.00390625" style="171" customWidth="1"/>
  </cols>
  <sheetData>
    <row r="1" spans="24:25" ht="18.75" thickBot="1">
      <c r="X1" s="672" t="s">
        <v>28</v>
      </c>
      <c r="Y1" s="673"/>
    </row>
    <row r="2" ht="5.25" customHeight="1" thickBot="1"/>
    <row r="3" spans="1:25" ht="24.75" customHeight="1" thickTop="1">
      <c r="A3" s="730" t="s">
        <v>65</v>
      </c>
      <c r="B3" s="731"/>
      <c r="C3" s="731"/>
      <c r="D3" s="731"/>
      <c r="E3" s="731"/>
      <c r="F3" s="731"/>
      <c r="G3" s="731"/>
      <c r="H3" s="731"/>
      <c r="I3" s="731"/>
      <c r="J3" s="731"/>
      <c r="K3" s="731"/>
      <c r="L3" s="731"/>
      <c r="M3" s="731"/>
      <c r="N3" s="731"/>
      <c r="O3" s="731"/>
      <c r="P3" s="731"/>
      <c r="Q3" s="731"/>
      <c r="R3" s="731"/>
      <c r="S3" s="731"/>
      <c r="T3" s="731"/>
      <c r="U3" s="731"/>
      <c r="V3" s="731"/>
      <c r="W3" s="731"/>
      <c r="X3" s="731"/>
      <c r="Y3" s="732"/>
    </row>
    <row r="4" spans="1:25" ht="16.5" customHeight="1" thickBot="1">
      <c r="A4" s="741" t="s">
        <v>46</v>
      </c>
      <c r="B4" s="742"/>
      <c r="C4" s="742"/>
      <c r="D4" s="742"/>
      <c r="E4" s="742"/>
      <c r="F4" s="742"/>
      <c r="G4" s="742"/>
      <c r="H4" s="742"/>
      <c r="I4" s="742"/>
      <c r="J4" s="742"/>
      <c r="K4" s="742"/>
      <c r="L4" s="742"/>
      <c r="M4" s="742"/>
      <c r="N4" s="742"/>
      <c r="O4" s="742"/>
      <c r="P4" s="742"/>
      <c r="Q4" s="742"/>
      <c r="R4" s="742"/>
      <c r="S4" s="742"/>
      <c r="T4" s="742"/>
      <c r="U4" s="742"/>
      <c r="V4" s="742"/>
      <c r="W4" s="742"/>
      <c r="X4" s="742"/>
      <c r="Y4" s="743"/>
    </row>
    <row r="5" spans="1:25" s="320" customFormat="1" ht="15.75" customHeight="1" thickBot="1" thickTop="1">
      <c r="A5" s="677" t="s">
        <v>64</v>
      </c>
      <c r="B5" s="747" t="s">
        <v>37</v>
      </c>
      <c r="C5" s="748"/>
      <c r="D5" s="748"/>
      <c r="E5" s="748"/>
      <c r="F5" s="748"/>
      <c r="G5" s="748"/>
      <c r="H5" s="748"/>
      <c r="I5" s="748"/>
      <c r="J5" s="749"/>
      <c r="K5" s="749"/>
      <c r="L5" s="749"/>
      <c r="M5" s="750"/>
      <c r="N5" s="747" t="s">
        <v>36</v>
      </c>
      <c r="O5" s="748"/>
      <c r="P5" s="748"/>
      <c r="Q5" s="748"/>
      <c r="R5" s="748"/>
      <c r="S5" s="748"/>
      <c r="T5" s="748"/>
      <c r="U5" s="748"/>
      <c r="V5" s="748"/>
      <c r="W5" s="748"/>
      <c r="X5" s="748"/>
      <c r="Y5" s="751"/>
    </row>
    <row r="6" spans="1:25" s="211" customFormat="1" ht="26.25" customHeight="1">
      <c r="A6" s="678"/>
      <c r="B6" s="736" t="s">
        <v>202</v>
      </c>
      <c r="C6" s="737"/>
      <c r="D6" s="737"/>
      <c r="E6" s="737"/>
      <c r="F6" s="737"/>
      <c r="G6" s="733" t="s">
        <v>35</v>
      </c>
      <c r="H6" s="736" t="s">
        <v>203</v>
      </c>
      <c r="I6" s="737"/>
      <c r="J6" s="737"/>
      <c r="K6" s="737"/>
      <c r="L6" s="737"/>
      <c r="M6" s="744" t="s">
        <v>34</v>
      </c>
      <c r="N6" s="736" t="s">
        <v>205</v>
      </c>
      <c r="O6" s="737"/>
      <c r="P6" s="737"/>
      <c r="Q6" s="737"/>
      <c r="R6" s="737"/>
      <c r="S6" s="733" t="s">
        <v>35</v>
      </c>
      <c r="T6" s="736" t="s">
        <v>206</v>
      </c>
      <c r="U6" s="737"/>
      <c r="V6" s="737"/>
      <c r="W6" s="737"/>
      <c r="X6" s="737"/>
      <c r="Y6" s="738" t="s">
        <v>34</v>
      </c>
    </row>
    <row r="7" spans="1:25" s="211" customFormat="1" ht="26.25" customHeight="1">
      <c r="A7" s="679"/>
      <c r="B7" s="725" t="s">
        <v>22</v>
      </c>
      <c r="C7" s="726"/>
      <c r="D7" s="727" t="s">
        <v>21</v>
      </c>
      <c r="E7" s="726"/>
      <c r="F7" s="728" t="s">
        <v>17</v>
      </c>
      <c r="G7" s="734"/>
      <c r="H7" s="725" t="s">
        <v>22</v>
      </c>
      <c r="I7" s="726"/>
      <c r="J7" s="727" t="s">
        <v>21</v>
      </c>
      <c r="K7" s="726"/>
      <c r="L7" s="728" t="s">
        <v>17</v>
      </c>
      <c r="M7" s="745"/>
      <c r="N7" s="725" t="s">
        <v>22</v>
      </c>
      <c r="O7" s="726"/>
      <c r="P7" s="727" t="s">
        <v>21</v>
      </c>
      <c r="Q7" s="726"/>
      <c r="R7" s="728" t="s">
        <v>17</v>
      </c>
      <c r="S7" s="734"/>
      <c r="T7" s="725" t="s">
        <v>22</v>
      </c>
      <c r="U7" s="726"/>
      <c r="V7" s="727" t="s">
        <v>21</v>
      </c>
      <c r="W7" s="726"/>
      <c r="X7" s="728" t="s">
        <v>17</v>
      </c>
      <c r="Y7" s="739"/>
    </row>
    <row r="8" spans="1:25" s="316" customFormat="1" ht="21" customHeight="1" thickBot="1">
      <c r="A8" s="680"/>
      <c r="B8" s="319" t="s">
        <v>19</v>
      </c>
      <c r="C8" s="317" t="s">
        <v>18</v>
      </c>
      <c r="D8" s="318" t="s">
        <v>19</v>
      </c>
      <c r="E8" s="317" t="s">
        <v>18</v>
      </c>
      <c r="F8" s="729"/>
      <c r="G8" s="735"/>
      <c r="H8" s="319" t="s">
        <v>19</v>
      </c>
      <c r="I8" s="317" t="s">
        <v>18</v>
      </c>
      <c r="J8" s="318" t="s">
        <v>19</v>
      </c>
      <c r="K8" s="317" t="s">
        <v>18</v>
      </c>
      <c r="L8" s="729"/>
      <c r="M8" s="746"/>
      <c r="N8" s="319" t="s">
        <v>19</v>
      </c>
      <c r="O8" s="317" t="s">
        <v>18</v>
      </c>
      <c r="P8" s="318" t="s">
        <v>19</v>
      </c>
      <c r="Q8" s="317" t="s">
        <v>18</v>
      </c>
      <c r="R8" s="729"/>
      <c r="S8" s="735"/>
      <c r="T8" s="319" t="s">
        <v>19</v>
      </c>
      <c r="U8" s="317" t="s">
        <v>18</v>
      </c>
      <c r="V8" s="318" t="s">
        <v>19</v>
      </c>
      <c r="W8" s="317" t="s">
        <v>18</v>
      </c>
      <c r="X8" s="729"/>
      <c r="Y8" s="740"/>
    </row>
    <row r="9" spans="1:25" s="308" customFormat="1" ht="18" customHeight="1" thickBot="1" thickTop="1">
      <c r="A9" s="315" t="s">
        <v>24</v>
      </c>
      <c r="B9" s="312">
        <f>B10+B28+B46+B58+B70+B78</f>
        <v>301195</v>
      </c>
      <c r="C9" s="311">
        <f>C10+C28+C46+C58+C70+C78</f>
        <v>357690</v>
      </c>
      <c r="D9" s="310">
        <f>D10+D28+D46+D58+D70+D78</f>
        <v>2262</v>
      </c>
      <c r="E9" s="311">
        <f>E10+E28+E46+E58+E70+E78</f>
        <v>1336</v>
      </c>
      <c r="F9" s="310">
        <f aca="true" t="shared" si="0" ref="F9:F41">SUM(B9:E9)</f>
        <v>662483</v>
      </c>
      <c r="G9" s="313">
        <f aca="true" t="shared" si="1" ref="G9:G41">F9/$F$9</f>
        <v>1</v>
      </c>
      <c r="H9" s="312">
        <f>H10+H28+H46+H58+H70+H78</f>
        <v>278636</v>
      </c>
      <c r="I9" s="311">
        <f>I10+I28+I46+I58+I70+I78</f>
        <v>336863</v>
      </c>
      <c r="J9" s="310">
        <f>J10+J28+J46+J58+J70+J78</f>
        <v>3271</v>
      </c>
      <c r="K9" s="311">
        <f>K10+K28+K46+K58+K70+K78</f>
        <v>3076</v>
      </c>
      <c r="L9" s="310">
        <f aca="true" t="shared" si="2" ref="L9:L41">SUM(H9:K9)</f>
        <v>621846</v>
      </c>
      <c r="M9" s="314">
        <f aca="true" t="shared" si="3" ref="M9:M41">IF(ISERROR(F9/L9-1),"         /0",(F9/L9-1))</f>
        <v>0.06534897707792608</v>
      </c>
      <c r="N9" s="312">
        <f>N10+N28+N46+N58+N70+N78</f>
        <v>3483266</v>
      </c>
      <c r="O9" s="311">
        <f>O10+O28+O46+O58+O70+O78</f>
        <v>3423870</v>
      </c>
      <c r="P9" s="310">
        <f>P10+P28+P46+P58+P70+P78</f>
        <v>29287</v>
      </c>
      <c r="Q9" s="311">
        <f>Q10+Q28+Q46+Q58+Q70+Q78</f>
        <v>26909</v>
      </c>
      <c r="R9" s="310">
        <f aca="true" t="shared" si="4" ref="R9:R41">SUM(N9:Q9)</f>
        <v>6963332</v>
      </c>
      <c r="S9" s="313">
        <f aca="true" t="shared" si="5" ref="S9:S41">R9/$R$9</f>
        <v>1</v>
      </c>
      <c r="T9" s="312">
        <f>T10+T28+T46+T58+T70+T78</f>
        <v>3098787</v>
      </c>
      <c r="U9" s="311">
        <f>U10+U28+U46+U58+U70+U78</f>
        <v>3062053</v>
      </c>
      <c r="V9" s="310">
        <f>V10+V28+V46+V58+V70+V78</f>
        <v>36151</v>
      </c>
      <c r="W9" s="311">
        <f>W10+W28+W46+W58+W70+W78</f>
        <v>36754</v>
      </c>
      <c r="X9" s="310">
        <f aca="true" t="shared" si="6" ref="X9:X41">SUM(T9:W9)</f>
        <v>6233745</v>
      </c>
      <c r="Y9" s="309">
        <f aca="true" t="shared" si="7" ref="Y9:Y41">IF(ISERROR(R9/X9-1),"         /0",(R9/X9-1))</f>
        <v>0.11703831324508784</v>
      </c>
    </row>
    <row r="10" spans="1:25" s="285" customFormat="1" ht="18.75" customHeight="1">
      <c r="A10" s="292" t="s">
        <v>63</v>
      </c>
      <c r="B10" s="289">
        <f>SUM(B11:B27)</f>
        <v>96875</v>
      </c>
      <c r="C10" s="288">
        <f>SUM(C11:C27)</f>
        <v>117074</v>
      </c>
      <c r="D10" s="287">
        <f>SUM(D11:D27)</f>
        <v>261</v>
      </c>
      <c r="E10" s="288">
        <f>SUM(E11:E27)</f>
        <v>131</v>
      </c>
      <c r="F10" s="287">
        <f t="shared" si="0"/>
        <v>214341</v>
      </c>
      <c r="G10" s="290">
        <f t="shared" si="1"/>
        <v>0.323541887112575</v>
      </c>
      <c r="H10" s="289">
        <f>SUM(H11:H27)</f>
        <v>105399</v>
      </c>
      <c r="I10" s="288">
        <f>SUM(I11:I27)</f>
        <v>132473</v>
      </c>
      <c r="J10" s="287">
        <f>SUM(J11:J27)</f>
        <v>386</v>
      </c>
      <c r="K10" s="288">
        <f>SUM(K11:K27)</f>
        <v>740</v>
      </c>
      <c r="L10" s="287">
        <f t="shared" si="2"/>
        <v>238998</v>
      </c>
      <c r="M10" s="291">
        <f t="shared" si="3"/>
        <v>-0.10316822734918285</v>
      </c>
      <c r="N10" s="289">
        <f>SUM(N11:N27)</f>
        <v>1134138</v>
      </c>
      <c r="O10" s="288">
        <f>SUM(O11:O27)</f>
        <v>1143412</v>
      </c>
      <c r="P10" s="287">
        <f>SUM(P11:P27)</f>
        <v>1523</v>
      </c>
      <c r="Q10" s="288">
        <f>SUM(Q11:Q27)</f>
        <v>1168</v>
      </c>
      <c r="R10" s="287">
        <f t="shared" si="4"/>
        <v>2280241</v>
      </c>
      <c r="S10" s="290">
        <f t="shared" si="5"/>
        <v>0.32746406461734123</v>
      </c>
      <c r="T10" s="289">
        <f>SUM(T11:T27)</f>
        <v>1178632</v>
      </c>
      <c r="U10" s="288">
        <f>SUM(U11:U27)</f>
        <v>1205490</v>
      </c>
      <c r="V10" s="287">
        <f>SUM(V11:V27)</f>
        <v>3345</v>
      </c>
      <c r="W10" s="288">
        <f>SUM(W11:W27)</f>
        <v>3945</v>
      </c>
      <c r="X10" s="287">
        <f t="shared" si="6"/>
        <v>2391412</v>
      </c>
      <c r="Y10" s="286">
        <f t="shared" si="7"/>
        <v>-0.04648759812194636</v>
      </c>
    </row>
    <row r="11" spans="1:25" ht="18.75" customHeight="1">
      <c r="A11" s="284" t="s">
        <v>319</v>
      </c>
      <c r="B11" s="282">
        <v>22526</v>
      </c>
      <c r="C11" s="279">
        <v>24397</v>
      </c>
      <c r="D11" s="278">
        <v>122</v>
      </c>
      <c r="E11" s="279">
        <v>16</v>
      </c>
      <c r="F11" s="278">
        <f t="shared" si="0"/>
        <v>47061</v>
      </c>
      <c r="G11" s="281">
        <f t="shared" si="1"/>
        <v>0.07103729454189768</v>
      </c>
      <c r="H11" s="282">
        <v>19405</v>
      </c>
      <c r="I11" s="279">
        <v>20773</v>
      </c>
      <c r="J11" s="278">
        <v>244</v>
      </c>
      <c r="K11" s="279">
        <v>216</v>
      </c>
      <c r="L11" s="278">
        <f t="shared" si="2"/>
        <v>40638</v>
      </c>
      <c r="M11" s="283">
        <f t="shared" si="3"/>
        <v>0.1580540380924258</v>
      </c>
      <c r="N11" s="282">
        <v>226457</v>
      </c>
      <c r="O11" s="279">
        <v>232800</v>
      </c>
      <c r="P11" s="278">
        <v>544</v>
      </c>
      <c r="Q11" s="279">
        <v>554</v>
      </c>
      <c r="R11" s="278">
        <f t="shared" si="4"/>
        <v>460355</v>
      </c>
      <c r="S11" s="281">
        <f t="shared" si="5"/>
        <v>0.06611130993036092</v>
      </c>
      <c r="T11" s="282">
        <v>200269</v>
      </c>
      <c r="U11" s="279">
        <v>213537</v>
      </c>
      <c r="V11" s="278">
        <v>1275</v>
      </c>
      <c r="W11" s="279">
        <v>1326</v>
      </c>
      <c r="X11" s="278">
        <f t="shared" si="6"/>
        <v>416407</v>
      </c>
      <c r="Y11" s="277">
        <f t="shared" si="7"/>
        <v>0.10554097313445743</v>
      </c>
    </row>
    <row r="12" spans="1:25" ht="18.75" customHeight="1">
      <c r="A12" s="284" t="s">
        <v>320</v>
      </c>
      <c r="B12" s="282">
        <v>10777</v>
      </c>
      <c r="C12" s="279">
        <v>9892</v>
      </c>
      <c r="D12" s="278">
        <v>0</v>
      </c>
      <c r="E12" s="279">
        <v>0</v>
      </c>
      <c r="F12" s="278">
        <f t="shared" si="0"/>
        <v>20669</v>
      </c>
      <c r="G12" s="281">
        <f t="shared" si="1"/>
        <v>0.031199291151622004</v>
      </c>
      <c r="H12" s="282">
        <v>12668</v>
      </c>
      <c r="I12" s="279">
        <v>10812</v>
      </c>
      <c r="J12" s="278"/>
      <c r="K12" s="279"/>
      <c r="L12" s="278">
        <f t="shared" si="2"/>
        <v>23480</v>
      </c>
      <c r="M12" s="283">
        <f t="shared" si="3"/>
        <v>-0.11971890971039179</v>
      </c>
      <c r="N12" s="282">
        <v>114966</v>
      </c>
      <c r="O12" s="279">
        <v>112707</v>
      </c>
      <c r="P12" s="278"/>
      <c r="Q12" s="279">
        <v>1</v>
      </c>
      <c r="R12" s="278">
        <f t="shared" si="4"/>
        <v>227674</v>
      </c>
      <c r="S12" s="281">
        <f t="shared" si="5"/>
        <v>0.03269612880730087</v>
      </c>
      <c r="T12" s="282">
        <v>126023</v>
      </c>
      <c r="U12" s="279">
        <v>123839</v>
      </c>
      <c r="V12" s="278">
        <v>7</v>
      </c>
      <c r="W12" s="279">
        <v>6</v>
      </c>
      <c r="X12" s="278">
        <f t="shared" si="6"/>
        <v>249875</v>
      </c>
      <c r="Y12" s="277">
        <f t="shared" si="7"/>
        <v>-0.08884842421210604</v>
      </c>
    </row>
    <row r="13" spans="1:25" ht="18.75" customHeight="1">
      <c r="A13" s="284" t="s">
        <v>321</v>
      </c>
      <c r="B13" s="282">
        <v>7832</v>
      </c>
      <c r="C13" s="279">
        <v>10013</v>
      </c>
      <c r="D13" s="278">
        <v>1</v>
      </c>
      <c r="E13" s="279">
        <v>18</v>
      </c>
      <c r="F13" s="278">
        <f t="shared" si="0"/>
        <v>17864</v>
      </c>
      <c r="G13" s="281">
        <f t="shared" si="1"/>
        <v>0.026965220239613695</v>
      </c>
      <c r="H13" s="282">
        <v>10287</v>
      </c>
      <c r="I13" s="279">
        <v>13396</v>
      </c>
      <c r="J13" s="278">
        <v>0</v>
      </c>
      <c r="K13" s="279">
        <v>159</v>
      </c>
      <c r="L13" s="278">
        <f t="shared" si="2"/>
        <v>23842</v>
      </c>
      <c r="M13" s="283">
        <f t="shared" si="3"/>
        <v>-0.2507339988256019</v>
      </c>
      <c r="N13" s="282">
        <v>96299</v>
      </c>
      <c r="O13" s="279">
        <v>98546</v>
      </c>
      <c r="P13" s="278">
        <v>103</v>
      </c>
      <c r="Q13" s="279">
        <v>71</v>
      </c>
      <c r="R13" s="278">
        <f t="shared" si="4"/>
        <v>195019</v>
      </c>
      <c r="S13" s="281">
        <f t="shared" si="5"/>
        <v>0.02800656352447363</v>
      </c>
      <c r="T13" s="282">
        <v>109277</v>
      </c>
      <c r="U13" s="279">
        <v>115242</v>
      </c>
      <c r="V13" s="278">
        <v>232</v>
      </c>
      <c r="W13" s="279">
        <v>360</v>
      </c>
      <c r="X13" s="278">
        <f t="shared" si="6"/>
        <v>225111</v>
      </c>
      <c r="Y13" s="277">
        <f t="shared" si="7"/>
        <v>-0.13367627525976078</v>
      </c>
    </row>
    <row r="14" spans="1:25" ht="18.75" customHeight="1">
      <c r="A14" s="284" t="s">
        <v>322</v>
      </c>
      <c r="B14" s="282">
        <v>6841</v>
      </c>
      <c r="C14" s="279">
        <v>8831</v>
      </c>
      <c r="D14" s="278">
        <v>0</v>
      </c>
      <c r="E14" s="279">
        <v>0</v>
      </c>
      <c r="F14" s="278">
        <f t="shared" si="0"/>
        <v>15672</v>
      </c>
      <c r="G14" s="281">
        <f t="shared" si="1"/>
        <v>0.02365645609019401</v>
      </c>
      <c r="H14" s="282">
        <v>5912</v>
      </c>
      <c r="I14" s="279">
        <v>7784</v>
      </c>
      <c r="J14" s="278"/>
      <c r="K14" s="279"/>
      <c r="L14" s="278">
        <f t="shared" si="2"/>
        <v>13696</v>
      </c>
      <c r="M14" s="283">
        <f t="shared" si="3"/>
        <v>0.14427570093457942</v>
      </c>
      <c r="N14" s="282">
        <v>75988</v>
      </c>
      <c r="O14" s="279">
        <v>82411</v>
      </c>
      <c r="P14" s="278"/>
      <c r="Q14" s="279"/>
      <c r="R14" s="278">
        <f t="shared" si="4"/>
        <v>158399</v>
      </c>
      <c r="S14" s="281">
        <f t="shared" si="5"/>
        <v>0.02274758693108414</v>
      </c>
      <c r="T14" s="282">
        <v>65612</v>
      </c>
      <c r="U14" s="279">
        <v>72339</v>
      </c>
      <c r="V14" s="278"/>
      <c r="W14" s="279"/>
      <c r="X14" s="278">
        <f t="shared" si="6"/>
        <v>137951</v>
      </c>
      <c r="Y14" s="277">
        <f t="shared" si="7"/>
        <v>0.14822654420772596</v>
      </c>
    </row>
    <row r="15" spans="1:25" ht="18.75" customHeight="1">
      <c r="A15" s="284" t="s">
        <v>323</v>
      </c>
      <c r="B15" s="282">
        <v>6428</v>
      </c>
      <c r="C15" s="279">
        <v>8641</v>
      </c>
      <c r="D15" s="278">
        <v>34</v>
      </c>
      <c r="E15" s="279">
        <v>94</v>
      </c>
      <c r="F15" s="278">
        <f t="shared" si="0"/>
        <v>15197</v>
      </c>
      <c r="G15" s="281">
        <f t="shared" si="1"/>
        <v>0.022939456559640022</v>
      </c>
      <c r="H15" s="282">
        <v>6173</v>
      </c>
      <c r="I15" s="279">
        <v>9054</v>
      </c>
      <c r="J15" s="278">
        <v>55</v>
      </c>
      <c r="K15" s="279">
        <v>173</v>
      </c>
      <c r="L15" s="278">
        <f t="shared" si="2"/>
        <v>15455</v>
      </c>
      <c r="M15" s="283">
        <f t="shared" si="3"/>
        <v>-0.016693626658039418</v>
      </c>
      <c r="N15" s="282">
        <v>79473</v>
      </c>
      <c r="O15" s="279">
        <v>80209</v>
      </c>
      <c r="P15" s="278">
        <v>153</v>
      </c>
      <c r="Q15" s="279">
        <v>223</v>
      </c>
      <c r="R15" s="278">
        <f t="shared" si="4"/>
        <v>160058</v>
      </c>
      <c r="S15" s="281">
        <f t="shared" si="5"/>
        <v>0.022985834942237424</v>
      </c>
      <c r="T15" s="282">
        <v>78982</v>
      </c>
      <c r="U15" s="279">
        <v>80983</v>
      </c>
      <c r="V15" s="278">
        <v>55</v>
      </c>
      <c r="W15" s="279">
        <v>203</v>
      </c>
      <c r="X15" s="278">
        <f t="shared" si="6"/>
        <v>160223</v>
      </c>
      <c r="Y15" s="277">
        <f t="shared" si="7"/>
        <v>-0.0010298146957677945</v>
      </c>
    </row>
    <row r="16" spans="1:25" ht="18.75" customHeight="1">
      <c r="A16" s="284" t="s">
        <v>324</v>
      </c>
      <c r="B16" s="282">
        <v>5920</v>
      </c>
      <c r="C16" s="279">
        <v>6508</v>
      </c>
      <c r="D16" s="278">
        <v>0</v>
      </c>
      <c r="E16" s="279">
        <v>0</v>
      </c>
      <c r="F16" s="278">
        <f t="shared" si="0"/>
        <v>12428</v>
      </c>
      <c r="G16" s="281">
        <f t="shared" si="1"/>
        <v>0.018759726664684225</v>
      </c>
      <c r="H16" s="282">
        <v>6417</v>
      </c>
      <c r="I16" s="279">
        <v>7600</v>
      </c>
      <c r="J16" s="278"/>
      <c r="K16" s="279"/>
      <c r="L16" s="278">
        <f t="shared" si="2"/>
        <v>14017</v>
      </c>
      <c r="M16" s="283">
        <f t="shared" si="3"/>
        <v>-0.1133623457230506</v>
      </c>
      <c r="N16" s="282">
        <v>73124</v>
      </c>
      <c r="O16" s="279">
        <v>79666</v>
      </c>
      <c r="P16" s="278">
        <v>54</v>
      </c>
      <c r="Q16" s="279">
        <v>53</v>
      </c>
      <c r="R16" s="278">
        <f t="shared" si="4"/>
        <v>152897</v>
      </c>
      <c r="S16" s="281">
        <f t="shared" si="5"/>
        <v>0.02195744795738592</v>
      </c>
      <c r="T16" s="282">
        <v>74246</v>
      </c>
      <c r="U16" s="279">
        <v>73703</v>
      </c>
      <c r="V16" s="278">
        <v>238</v>
      </c>
      <c r="W16" s="279">
        <v>251</v>
      </c>
      <c r="X16" s="278">
        <f t="shared" si="6"/>
        <v>148438</v>
      </c>
      <c r="Y16" s="277">
        <f t="shared" si="7"/>
        <v>0.030039477761759192</v>
      </c>
    </row>
    <row r="17" spans="1:25" ht="18.75" customHeight="1">
      <c r="A17" s="284" t="s">
        <v>325</v>
      </c>
      <c r="B17" s="282">
        <v>5342</v>
      </c>
      <c r="C17" s="279">
        <v>5244</v>
      </c>
      <c r="D17" s="278">
        <v>0</v>
      </c>
      <c r="E17" s="279">
        <v>0</v>
      </c>
      <c r="F17" s="278">
        <f t="shared" si="0"/>
        <v>10586</v>
      </c>
      <c r="G17" s="281">
        <f t="shared" si="1"/>
        <v>0.015979277958830643</v>
      </c>
      <c r="H17" s="282">
        <v>4069</v>
      </c>
      <c r="I17" s="279">
        <v>4325</v>
      </c>
      <c r="J17" s="278"/>
      <c r="K17" s="279"/>
      <c r="L17" s="278">
        <f t="shared" si="2"/>
        <v>8394</v>
      </c>
      <c r="M17" s="283">
        <f t="shared" si="3"/>
        <v>0.2611389087443412</v>
      </c>
      <c r="N17" s="282">
        <v>52473</v>
      </c>
      <c r="O17" s="279">
        <v>51332</v>
      </c>
      <c r="P17" s="278"/>
      <c r="Q17" s="279"/>
      <c r="R17" s="278">
        <f t="shared" si="4"/>
        <v>103805</v>
      </c>
      <c r="S17" s="281">
        <f t="shared" si="5"/>
        <v>0.014907374802752475</v>
      </c>
      <c r="T17" s="282">
        <v>44703</v>
      </c>
      <c r="U17" s="279">
        <v>43136</v>
      </c>
      <c r="V17" s="278"/>
      <c r="W17" s="279"/>
      <c r="X17" s="278">
        <f t="shared" si="6"/>
        <v>87839</v>
      </c>
      <c r="Y17" s="277">
        <f t="shared" si="7"/>
        <v>0.18176436434841015</v>
      </c>
    </row>
    <row r="18" spans="1:25" ht="18.75" customHeight="1">
      <c r="A18" s="284" t="s">
        <v>326</v>
      </c>
      <c r="B18" s="282">
        <v>3565</v>
      </c>
      <c r="C18" s="279">
        <v>4049</v>
      </c>
      <c r="D18" s="278">
        <v>0</v>
      </c>
      <c r="E18" s="279">
        <v>0</v>
      </c>
      <c r="F18" s="278">
        <f t="shared" si="0"/>
        <v>7614</v>
      </c>
      <c r="G18" s="281">
        <f t="shared" si="1"/>
        <v>0.01149312510660651</v>
      </c>
      <c r="H18" s="282">
        <v>3611</v>
      </c>
      <c r="I18" s="279">
        <v>3973</v>
      </c>
      <c r="J18" s="278">
        <v>1</v>
      </c>
      <c r="K18" s="279">
        <v>4</v>
      </c>
      <c r="L18" s="278">
        <f t="shared" si="2"/>
        <v>7589</v>
      </c>
      <c r="M18" s="283">
        <f t="shared" si="3"/>
        <v>0.0032942416655685758</v>
      </c>
      <c r="N18" s="282">
        <v>41364</v>
      </c>
      <c r="O18" s="279">
        <v>41271</v>
      </c>
      <c r="P18" s="278">
        <v>13</v>
      </c>
      <c r="Q18" s="279">
        <v>10</v>
      </c>
      <c r="R18" s="278">
        <f t="shared" si="4"/>
        <v>82658</v>
      </c>
      <c r="S18" s="281">
        <f t="shared" si="5"/>
        <v>0.011870466609950524</v>
      </c>
      <c r="T18" s="282">
        <v>39295</v>
      </c>
      <c r="U18" s="279">
        <v>38231</v>
      </c>
      <c r="V18" s="278">
        <v>89</v>
      </c>
      <c r="W18" s="279">
        <v>176</v>
      </c>
      <c r="X18" s="278">
        <f t="shared" si="6"/>
        <v>77791</v>
      </c>
      <c r="Y18" s="277">
        <f t="shared" si="7"/>
        <v>0.06256507822241653</v>
      </c>
    </row>
    <row r="19" spans="1:25" ht="18.75" customHeight="1">
      <c r="A19" s="284" t="s">
        <v>327</v>
      </c>
      <c r="B19" s="282">
        <v>3096</v>
      </c>
      <c r="C19" s="279">
        <v>4115</v>
      </c>
      <c r="D19" s="278">
        <v>0</v>
      </c>
      <c r="E19" s="279">
        <v>0</v>
      </c>
      <c r="F19" s="278">
        <f t="shared" si="0"/>
        <v>7211</v>
      </c>
      <c r="G19" s="281">
        <f t="shared" si="1"/>
        <v>0.010884807610157544</v>
      </c>
      <c r="H19" s="282">
        <v>5191</v>
      </c>
      <c r="I19" s="279">
        <v>5613</v>
      </c>
      <c r="J19" s="278"/>
      <c r="K19" s="279"/>
      <c r="L19" s="278">
        <f t="shared" si="2"/>
        <v>10804</v>
      </c>
      <c r="M19" s="283">
        <f t="shared" si="3"/>
        <v>-0.33256201406886343</v>
      </c>
      <c r="N19" s="282">
        <v>40051</v>
      </c>
      <c r="O19" s="279">
        <v>38807</v>
      </c>
      <c r="P19" s="278">
        <v>19</v>
      </c>
      <c r="Q19" s="279">
        <v>7</v>
      </c>
      <c r="R19" s="278">
        <f t="shared" si="4"/>
        <v>78884</v>
      </c>
      <c r="S19" s="281">
        <f t="shared" si="5"/>
        <v>0.011328484696694055</v>
      </c>
      <c r="T19" s="282">
        <v>49472</v>
      </c>
      <c r="U19" s="279">
        <v>48582</v>
      </c>
      <c r="V19" s="278">
        <v>1</v>
      </c>
      <c r="W19" s="279">
        <v>7</v>
      </c>
      <c r="X19" s="278">
        <f t="shared" si="6"/>
        <v>98062</v>
      </c>
      <c r="Y19" s="277">
        <f t="shared" si="7"/>
        <v>-0.19557014949725682</v>
      </c>
    </row>
    <row r="20" spans="1:25" ht="18.75" customHeight="1">
      <c r="A20" s="284" t="s">
        <v>328</v>
      </c>
      <c r="B20" s="282">
        <v>2756</v>
      </c>
      <c r="C20" s="279">
        <v>4092</v>
      </c>
      <c r="D20" s="278">
        <v>0</v>
      </c>
      <c r="E20" s="279">
        <v>0</v>
      </c>
      <c r="F20" s="278">
        <f t="shared" si="0"/>
        <v>6848</v>
      </c>
      <c r="G20" s="281">
        <f t="shared" si="1"/>
        <v>0.010336869021544704</v>
      </c>
      <c r="H20" s="282">
        <v>2274</v>
      </c>
      <c r="I20" s="279">
        <v>2968</v>
      </c>
      <c r="J20" s="278"/>
      <c r="K20" s="279"/>
      <c r="L20" s="278">
        <f t="shared" si="2"/>
        <v>5242</v>
      </c>
      <c r="M20" s="283">
        <f t="shared" si="3"/>
        <v>0.30637161388782896</v>
      </c>
      <c r="N20" s="282">
        <v>36203</v>
      </c>
      <c r="O20" s="279">
        <v>31268</v>
      </c>
      <c r="P20" s="278"/>
      <c r="Q20" s="279"/>
      <c r="R20" s="278">
        <f t="shared" si="4"/>
        <v>67471</v>
      </c>
      <c r="S20" s="281">
        <f t="shared" si="5"/>
        <v>0.00968947050061666</v>
      </c>
      <c r="T20" s="282">
        <v>33773</v>
      </c>
      <c r="U20" s="279">
        <v>29107</v>
      </c>
      <c r="V20" s="278"/>
      <c r="W20" s="279"/>
      <c r="X20" s="278">
        <f t="shared" si="6"/>
        <v>62880</v>
      </c>
      <c r="Y20" s="277">
        <f t="shared" si="7"/>
        <v>0.07301208651399493</v>
      </c>
    </row>
    <row r="21" spans="1:25" ht="18.75" customHeight="1">
      <c r="A21" s="284" t="s">
        <v>329</v>
      </c>
      <c r="B21" s="282">
        <v>1642</v>
      </c>
      <c r="C21" s="279">
        <v>5097</v>
      </c>
      <c r="D21" s="278">
        <v>0</v>
      </c>
      <c r="E21" s="279">
        <v>0</v>
      </c>
      <c r="F21" s="278">
        <f t="shared" si="0"/>
        <v>6739</v>
      </c>
      <c r="G21" s="281">
        <f t="shared" si="1"/>
        <v>0.010172336497691262</v>
      </c>
      <c r="H21" s="282">
        <v>1258</v>
      </c>
      <c r="I21" s="279">
        <v>5323</v>
      </c>
      <c r="J21" s="278"/>
      <c r="K21" s="279"/>
      <c r="L21" s="278">
        <f t="shared" si="2"/>
        <v>6581</v>
      </c>
      <c r="M21" s="283">
        <f t="shared" si="3"/>
        <v>0.02400850934508436</v>
      </c>
      <c r="N21" s="282">
        <v>17567</v>
      </c>
      <c r="O21" s="279">
        <v>46171</v>
      </c>
      <c r="P21" s="278"/>
      <c r="Q21" s="279"/>
      <c r="R21" s="278">
        <f t="shared" si="4"/>
        <v>63738</v>
      </c>
      <c r="S21" s="281">
        <f t="shared" si="5"/>
        <v>0.009153376573169282</v>
      </c>
      <c r="T21" s="282">
        <v>21354</v>
      </c>
      <c r="U21" s="279">
        <v>50053</v>
      </c>
      <c r="V21" s="278"/>
      <c r="W21" s="279"/>
      <c r="X21" s="278">
        <f t="shared" si="6"/>
        <v>71407</v>
      </c>
      <c r="Y21" s="277">
        <f t="shared" si="7"/>
        <v>-0.10739843432716678</v>
      </c>
    </row>
    <row r="22" spans="1:25" ht="18.75" customHeight="1">
      <c r="A22" s="284" t="s">
        <v>330</v>
      </c>
      <c r="B22" s="282">
        <v>2936</v>
      </c>
      <c r="C22" s="279">
        <v>3124</v>
      </c>
      <c r="D22" s="278">
        <v>0</v>
      </c>
      <c r="E22" s="279">
        <v>0</v>
      </c>
      <c r="F22" s="278">
        <f t="shared" si="0"/>
        <v>6060</v>
      </c>
      <c r="G22" s="281">
        <f t="shared" si="1"/>
        <v>0.00914740453717303</v>
      </c>
      <c r="H22" s="282">
        <v>2242</v>
      </c>
      <c r="I22" s="279">
        <v>4280</v>
      </c>
      <c r="J22" s="278"/>
      <c r="K22" s="279"/>
      <c r="L22" s="278">
        <f t="shared" si="2"/>
        <v>6522</v>
      </c>
      <c r="M22" s="283">
        <f t="shared" si="3"/>
        <v>-0.07083716651333949</v>
      </c>
      <c r="N22" s="282">
        <v>31129</v>
      </c>
      <c r="O22" s="279">
        <v>36970</v>
      </c>
      <c r="P22" s="278"/>
      <c r="Q22" s="279"/>
      <c r="R22" s="278">
        <f t="shared" si="4"/>
        <v>68099</v>
      </c>
      <c r="S22" s="281">
        <f t="shared" si="5"/>
        <v>0.009779657210082759</v>
      </c>
      <c r="T22" s="282">
        <v>26942</v>
      </c>
      <c r="U22" s="279">
        <v>37196</v>
      </c>
      <c r="V22" s="278"/>
      <c r="W22" s="279"/>
      <c r="X22" s="278">
        <f t="shared" si="6"/>
        <v>64138</v>
      </c>
      <c r="Y22" s="277">
        <f t="shared" si="7"/>
        <v>0.06175746047584885</v>
      </c>
    </row>
    <row r="23" spans="1:25" ht="18.75" customHeight="1">
      <c r="A23" s="284" t="s">
        <v>331</v>
      </c>
      <c r="B23" s="282">
        <v>2252</v>
      </c>
      <c r="C23" s="279">
        <v>3040</v>
      </c>
      <c r="D23" s="278">
        <v>3</v>
      </c>
      <c r="E23" s="279">
        <v>0</v>
      </c>
      <c r="F23" s="278">
        <f t="shared" si="0"/>
        <v>5295</v>
      </c>
      <c r="G23" s="281">
        <f t="shared" si="1"/>
        <v>0.007992657924807127</v>
      </c>
      <c r="H23" s="282">
        <v>1929</v>
      </c>
      <c r="I23" s="279">
        <v>2920</v>
      </c>
      <c r="J23" s="278"/>
      <c r="K23" s="279"/>
      <c r="L23" s="278">
        <f t="shared" si="2"/>
        <v>4849</v>
      </c>
      <c r="M23" s="283">
        <f t="shared" si="3"/>
        <v>0.09197772736646725</v>
      </c>
      <c r="N23" s="282">
        <v>26090</v>
      </c>
      <c r="O23" s="279">
        <v>25094</v>
      </c>
      <c r="P23" s="278">
        <v>110</v>
      </c>
      <c r="Q23" s="279">
        <v>64</v>
      </c>
      <c r="R23" s="278">
        <f t="shared" si="4"/>
        <v>51358</v>
      </c>
      <c r="S23" s="281">
        <f t="shared" si="5"/>
        <v>0.007375492077643289</v>
      </c>
      <c r="T23" s="282">
        <v>28560</v>
      </c>
      <c r="U23" s="279">
        <v>26179</v>
      </c>
      <c r="V23" s="278">
        <v>781</v>
      </c>
      <c r="W23" s="279">
        <v>871</v>
      </c>
      <c r="X23" s="278">
        <f t="shared" si="6"/>
        <v>56391</v>
      </c>
      <c r="Y23" s="277">
        <f t="shared" si="7"/>
        <v>-0.08925183096593425</v>
      </c>
    </row>
    <row r="24" spans="1:25" ht="18.75" customHeight="1">
      <c r="A24" s="284" t="s">
        <v>332</v>
      </c>
      <c r="B24" s="282">
        <v>1942</v>
      </c>
      <c r="C24" s="279">
        <v>2476</v>
      </c>
      <c r="D24" s="278">
        <v>0</v>
      </c>
      <c r="E24" s="279">
        <v>0</v>
      </c>
      <c r="F24" s="278">
        <f t="shared" si="0"/>
        <v>4418</v>
      </c>
      <c r="G24" s="281">
        <f t="shared" si="1"/>
        <v>0.006668850370500073</v>
      </c>
      <c r="H24" s="282">
        <v>2615</v>
      </c>
      <c r="I24" s="279">
        <v>4759</v>
      </c>
      <c r="J24" s="278"/>
      <c r="K24" s="279"/>
      <c r="L24" s="278">
        <f t="shared" si="2"/>
        <v>7374</v>
      </c>
      <c r="M24" s="283">
        <f t="shared" si="3"/>
        <v>-0.40086791429346347</v>
      </c>
      <c r="N24" s="282">
        <v>24517</v>
      </c>
      <c r="O24" s="279">
        <v>23418</v>
      </c>
      <c r="P24" s="278">
        <v>5</v>
      </c>
      <c r="Q24" s="279"/>
      <c r="R24" s="278">
        <f t="shared" si="4"/>
        <v>47940</v>
      </c>
      <c r="S24" s="281">
        <f t="shared" si="5"/>
        <v>0.00688463511433894</v>
      </c>
      <c r="T24" s="282">
        <v>31194</v>
      </c>
      <c r="U24" s="279">
        <v>34211</v>
      </c>
      <c r="V24" s="278"/>
      <c r="W24" s="279"/>
      <c r="X24" s="278">
        <f t="shared" si="6"/>
        <v>65405</v>
      </c>
      <c r="Y24" s="277">
        <f t="shared" si="7"/>
        <v>-0.26702851463955357</v>
      </c>
    </row>
    <row r="25" spans="1:25" ht="18.75" customHeight="1">
      <c r="A25" s="284" t="s">
        <v>333</v>
      </c>
      <c r="B25" s="282">
        <v>1050</v>
      </c>
      <c r="C25" s="279">
        <v>1340</v>
      </c>
      <c r="D25" s="278">
        <v>0</v>
      </c>
      <c r="E25" s="279">
        <v>0</v>
      </c>
      <c r="F25" s="278">
        <f t="shared" si="0"/>
        <v>2390</v>
      </c>
      <c r="G25" s="281">
        <f t="shared" si="1"/>
        <v>0.003607639743208505</v>
      </c>
      <c r="H25" s="282">
        <v>1312</v>
      </c>
      <c r="I25" s="279">
        <v>2173</v>
      </c>
      <c r="J25" s="278"/>
      <c r="K25" s="279"/>
      <c r="L25" s="278">
        <f t="shared" si="2"/>
        <v>3485</v>
      </c>
      <c r="M25" s="283">
        <f t="shared" si="3"/>
        <v>-0.31420373027259685</v>
      </c>
      <c r="N25" s="282">
        <v>15129</v>
      </c>
      <c r="O25" s="279">
        <v>14502</v>
      </c>
      <c r="P25" s="278"/>
      <c r="Q25" s="279"/>
      <c r="R25" s="278">
        <f t="shared" si="4"/>
        <v>29631</v>
      </c>
      <c r="S25" s="281">
        <f t="shared" si="5"/>
        <v>0.004255290427054174</v>
      </c>
      <c r="T25" s="282">
        <v>13052</v>
      </c>
      <c r="U25" s="279">
        <v>14171</v>
      </c>
      <c r="V25" s="278"/>
      <c r="W25" s="279"/>
      <c r="X25" s="278">
        <f t="shared" si="6"/>
        <v>27223</v>
      </c>
      <c r="Y25" s="277">
        <f t="shared" si="7"/>
        <v>0.08845461558241197</v>
      </c>
    </row>
    <row r="26" spans="1:25" ht="18.75" customHeight="1">
      <c r="A26" s="284" t="s">
        <v>334</v>
      </c>
      <c r="B26" s="282">
        <v>584</v>
      </c>
      <c r="C26" s="279">
        <v>0</v>
      </c>
      <c r="D26" s="278">
        <v>0</v>
      </c>
      <c r="E26" s="279">
        <v>0</v>
      </c>
      <c r="F26" s="278">
        <f t="shared" si="0"/>
        <v>584</v>
      </c>
      <c r="G26" s="281">
        <f t="shared" si="1"/>
        <v>0.0008815320544074338</v>
      </c>
      <c r="H26" s="282">
        <v>2859</v>
      </c>
      <c r="I26" s="279">
        <v>2365</v>
      </c>
      <c r="J26" s="278">
        <v>55</v>
      </c>
      <c r="K26" s="279">
        <v>114</v>
      </c>
      <c r="L26" s="278">
        <f t="shared" si="2"/>
        <v>5393</v>
      </c>
      <c r="M26" s="283">
        <f t="shared" si="3"/>
        <v>-0.8917114778416466</v>
      </c>
      <c r="N26" s="282">
        <v>9337</v>
      </c>
      <c r="O26" s="279">
        <v>3633</v>
      </c>
      <c r="P26" s="278"/>
      <c r="Q26" s="279"/>
      <c r="R26" s="278">
        <f t="shared" si="4"/>
        <v>12970</v>
      </c>
      <c r="S26" s="281">
        <f t="shared" si="5"/>
        <v>0.0018626140474129339</v>
      </c>
      <c r="T26" s="282">
        <v>27914</v>
      </c>
      <c r="U26" s="279">
        <v>24303</v>
      </c>
      <c r="V26" s="278">
        <v>55</v>
      </c>
      <c r="W26" s="279">
        <v>114</v>
      </c>
      <c r="X26" s="278">
        <f t="shared" si="6"/>
        <v>52386</v>
      </c>
      <c r="Y26" s="277">
        <f t="shared" si="7"/>
        <v>-0.7524147673042416</v>
      </c>
    </row>
    <row r="27" spans="1:25" ht="18.75" customHeight="1" thickBot="1">
      <c r="A27" s="307" t="s">
        <v>315</v>
      </c>
      <c r="B27" s="304">
        <v>11386</v>
      </c>
      <c r="C27" s="303">
        <v>16215</v>
      </c>
      <c r="D27" s="302">
        <v>101</v>
      </c>
      <c r="E27" s="303">
        <v>3</v>
      </c>
      <c r="F27" s="302">
        <f t="shared" si="0"/>
        <v>27705</v>
      </c>
      <c r="G27" s="305">
        <f t="shared" si="1"/>
        <v>0.0418199410399965</v>
      </c>
      <c r="H27" s="304">
        <v>17177</v>
      </c>
      <c r="I27" s="303">
        <v>24355</v>
      </c>
      <c r="J27" s="302">
        <v>31</v>
      </c>
      <c r="K27" s="303">
        <v>74</v>
      </c>
      <c r="L27" s="302">
        <f t="shared" si="2"/>
        <v>41637</v>
      </c>
      <c r="M27" s="306">
        <f t="shared" si="3"/>
        <v>-0.3346062396426256</v>
      </c>
      <c r="N27" s="304">
        <v>173971</v>
      </c>
      <c r="O27" s="303">
        <v>144607</v>
      </c>
      <c r="P27" s="302">
        <v>522</v>
      </c>
      <c r="Q27" s="303">
        <v>185</v>
      </c>
      <c r="R27" s="302">
        <f t="shared" si="4"/>
        <v>319285</v>
      </c>
      <c r="S27" s="305">
        <f t="shared" si="5"/>
        <v>0.045852330464783236</v>
      </c>
      <c r="T27" s="304">
        <v>207964</v>
      </c>
      <c r="U27" s="303">
        <v>180678</v>
      </c>
      <c r="V27" s="302">
        <v>612</v>
      </c>
      <c r="W27" s="303">
        <v>631</v>
      </c>
      <c r="X27" s="302">
        <f t="shared" si="6"/>
        <v>389885</v>
      </c>
      <c r="Y27" s="301">
        <f t="shared" si="7"/>
        <v>-0.18107903612603715</v>
      </c>
    </row>
    <row r="28" spans="1:25" s="285" customFormat="1" ht="18.75" customHeight="1">
      <c r="A28" s="292" t="s">
        <v>62</v>
      </c>
      <c r="B28" s="289">
        <f>SUM(B29:B45)</f>
        <v>83485</v>
      </c>
      <c r="C28" s="288">
        <f>SUM(C29:C45)</f>
        <v>93751</v>
      </c>
      <c r="D28" s="287">
        <f>SUM(D29:D45)</f>
        <v>638</v>
      </c>
      <c r="E28" s="288">
        <f>SUM(E29:E45)</f>
        <v>350</v>
      </c>
      <c r="F28" s="287">
        <f t="shared" si="0"/>
        <v>178224</v>
      </c>
      <c r="G28" s="290">
        <f t="shared" si="1"/>
        <v>0.2690242617546412</v>
      </c>
      <c r="H28" s="289">
        <f>SUM(H29:H45)</f>
        <v>72584</v>
      </c>
      <c r="I28" s="288">
        <f>SUM(I29:I45)</f>
        <v>79811</v>
      </c>
      <c r="J28" s="287">
        <f>SUM(J29:J45)</f>
        <v>600</v>
      </c>
      <c r="K28" s="288">
        <f>SUM(K29:K45)</f>
        <v>608</v>
      </c>
      <c r="L28" s="287">
        <f t="shared" si="2"/>
        <v>153603</v>
      </c>
      <c r="M28" s="291">
        <f t="shared" si="3"/>
        <v>0.1602898380890998</v>
      </c>
      <c r="N28" s="289">
        <f>SUM(N29:N45)</f>
        <v>963683</v>
      </c>
      <c r="O28" s="288">
        <f>SUM(O29:O45)</f>
        <v>963293</v>
      </c>
      <c r="P28" s="287">
        <f>SUM(P29:P45)</f>
        <v>9268</v>
      </c>
      <c r="Q28" s="288">
        <f>SUM(Q29:Q45)</f>
        <v>8164</v>
      </c>
      <c r="R28" s="287">
        <f t="shared" si="4"/>
        <v>1944408</v>
      </c>
      <c r="S28" s="290">
        <f t="shared" si="5"/>
        <v>0.2792352856362443</v>
      </c>
      <c r="T28" s="289">
        <f>SUM(T29:T45)</f>
        <v>803638</v>
      </c>
      <c r="U28" s="288">
        <f>SUM(U29:U45)</f>
        <v>794796</v>
      </c>
      <c r="V28" s="287">
        <f>SUM(V29:V45)</f>
        <v>12436</v>
      </c>
      <c r="W28" s="288">
        <f>SUM(W29:W45)</f>
        <v>11811</v>
      </c>
      <c r="X28" s="287">
        <f t="shared" si="6"/>
        <v>1622681</v>
      </c>
      <c r="Y28" s="286">
        <f t="shared" si="7"/>
        <v>0.19826879097000583</v>
      </c>
    </row>
    <row r="29" spans="1:25" ht="18.75" customHeight="1">
      <c r="A29" s="299" t="s">
        <v>335</v>
      </c>
      <c r="B29" s="296">
        <v>18830</v>
      </c>
      <c r="C29" s="294">
        <v>19215</v>
      </c>
      <c r="D29" s="295">
        <v>2</v>
      </c>
      <c r="E29" s="294">
        <v>0</v>
      </c>
      <c r="F29" s="295">
        <f t="shared" si="0"/>
        <v>38047</v>
      </c>
      <c r="G29" s="297">
        <f t="shared" si="1"/>
        <v>0.05743090766102677</v>
      </c>
      <c r="H29" s="296">
        <v>12061</v>
      </c>
      <c r="I29" s="294">
        <v>12711</v>
      </c>
      <c r="J29" s="295"/>
      <c r="K29" s="294"/>
      <c r="L29" s="295">
        <f t="shared" si="2"/>
        <v>24772</v>
      </c>
      <c r="M29" s="298">
        <f t="shared" si="3"/>
        <v>0.5358872921039883</v>
      </c>
      <c r="N29" s="296">
        <v>167566</v>
      </c>
      <c r="O29" s="294">
        <v>173107</v>
      </c>
      <c r="P29" s="295">
        <v>13</v>
      </c>
      <c r="Q29" s="294">
        <v>8</v>
      </c>
      <c r="R29" s="295">
        <f t="shared" si="4"/>
        <v>340694</v>
      </c>
      <c r="S29" s="297">
        <f t="shared" si="5"/>
        <v>0.04892686432299939</v>
      </c>
      <c r="T29" s="300">
        <v>134343</v>
      </c>
      <c r="U29" s="294">
        <v>133379</v>
      </c>
      <c r="V29" s="295">
        <v>104</v>
      </c>
      <c r="W29" s="294">
        <v>107</v>
      </c>
      <c r="X29" s="295">
        <f t="shared" si="6"/>
        <v>267933</v>
      </c>
      <c r="Y29" s="293">
        <f t="shared" si="7"/>
        <v>0.2715641596966405</v>
      </c>
    </row>
    <row r="30" spans="1:25" ht="18.75" customHeight="1">
      <c r="A30" s="299" t="s">
        <v>336</v>
      </c>
      <c r="B30" s="296">
        <v>11323</v>
      </c>
      <c r="C30" s="294">
        <v>13325</v>
      </c>
      <c r="D30" s="295">
        <v>0</v>
      </c>
      <c r="E30" s="294">
        <v>0</v>
      </c>
      <c r="F30" s="295">
        <f t="shared" si="0"/>
        <v>24648</v>
      </c>
      <c r="G30" s="297">
        <f t="shared" si="1"/>
        <v>0.0372054830086206</v>
      </c>
      <c r="H30" s="296">
        <v>5881</v>
      </c>
      <c r="I30" s="294">
        <v>6045</v>
      </c>
      <c r="J30" s="295"/>
      <c r="K30" s="294">
        <v>0</v>
      </c>
      <c r="L30" s="295">
        <f t="shared" si="2"/>
        <v>11926</v>
      </c>
      <c r="M30" s="298">
        <f t="shared" si="3"/>
        <v>1.0667449270501423</v>
      </c>
      <c r="N30" s="296">
        <v>109427</v>
      </c>
      <c r="O30" s="294">
        <v>113533</v>
      </c>
      <c r="P30" s="295">
        <v>2</v>
      </c>
      <c r="Q30" s="294">
        <v>2</v>
      </c>
      <c r="R30" s="295">
        <f t="shared" si="4"/>
        <v>222964</v>
      </c>
      <c r="S30" s="297">
        <f t="shared" si="5"/>
        <v>0.03201972848630512</v>
      </c>
      <c r="T30" s="300">
        <v>80173</v>
      </c>
      <c r="U30" s="294">
        <v>79682</v>
      </c>
      <c r="V30" s="295">
        <v>289</v>
      </c>
      <c r="W30" s="294">
        <v>172</v>
      </c>
      <c r="X30" s="295">
        <f t="shared" si="6"/>
        <v>160316</v>
      </c>
      <c r="Y30" s="293">
        <f t="shared" si="7"/>
        <v>0.3907782130292672</v>
      </c>
    </row>
    <row r="31" spans="1:25" ht="18.75" customHeight="1">
      <c r="A31" s="299" t="s">
        <v>337</v>
      </c>
      <c r="B31" s="296">
        <v>11870</v>
      </c>
      <c r="C31" s="294">
        <v>10351</v>
      </c>
      <c r="D31" s="295">
        <v>162</v>
      </c>
      <c r="E31" s="294">
        <v>114</v>
      </c>
      <c r="F31" s="295">
        <f t="shared" si="0"/>
        <v>22497</v>
      </c>
      <c r="G31" s="297">
        <f t="shared" si="1"/>
        <v>0.033958607239732944</v>
      </c>
      <c r="H31" s="296">
        <v>10817</v>
      </c>
      <c r="I31" s="294">
        <v>10358</v>
      </c>
      <c r="J31" s="295"/>
      <c r="K31" s="294"/>
      <c r="L31" s="295">
        <f t="shared" si="2"/>
        <v>21175</v>
      </c>
      <c r="M31" s="298">
        <f t="shared" si="3"/>
        <v>0.06243211334120424</v>
      </c>
      <c r="N31" s="296">
        <v>146333</v>
      </c>
      <c r="O31" s="294">
        <v>143537</v>
      </c>
      <c r="P31" s="295">
        <v>490</v>
      </c>
      <c r="Q31" s="294">
        <v>117</v>
      </c>
      <c r="R31" s="295">
        <f t="shared" si="4"/>
        <v>290477</v>
      </c>
      <c r="S31" s="297">
        <f t="shared" si="5"/>
        <v>0.04171523058214085</v>
      </c>
      <c r="T31" s="300">
        <v>112314</v>
      </c>
      <c r="U31" s="294">
        <v>111545</v>
      </c>
      <c r="V31" s="295">
        <v>474</v>
      </c>
      <c r="W31" s="294">
        <v>395</v>
      </c>
      <c r="X31" s="295">
        <f t="shared" si="6"/>
        <v>224728</v>
      </c>
      <c r="Y31" s="293">
        <f t="shared" si="7"/>
        <v>0.2925714641700188</v>
      </c>
    </row>
    <row r="32" spans="1:25" ht="18.75" customHeight="1">
      <c r="A32" s="299" t="s">
        <v>338</v>
      </c>
      <c r="B32" s="296">
        <v>7328</v>
      </c>
      <c r="C32" s="294">
        <v>7405</v>
      </c>
      <c r="D32" s="295">
        <v>0</v>
      </c>
      <c r="E32" s="294">
        <v>0</v>
      </c>
      <c r="F32" s="295">
        <f t="shared" si="0"/>
        <v>14733</v>
      </c>
      <c r="G32" s="297">
        <f t="shared" si="1"/>
        <v>0.022239061228740965</v>
      </c>
      <c r="H32" s="296">
        <v>6019</v>
      </c>
      <c r="I32" s="294">
        <v>5915</v>
      </c>
      <c r="J32" s="295"/>
      <c r="K32" s="294"/>
      <c r="L32" s="295">
        <f t="shared" si="2"/>
        <v>11934</v>
      </c>
      <c r="M32" s="298" t="s">
        <v>51</v>
      </c>
      <c r="N32" s="296">
        <v>68774</v>
      </c>
      <c r="O32" s="294">
        <v>65636</v>
      </c>
      <c r="P32" s="295"/>
      <c r="Q32" s="294">
        <v>0</v>
      </c>
      <c r="R32" s="278">
        <f t="shared" si="4"/>
        <v>134410</v>
      </c>
      <c r="S32" s="297">
        <f t="shared" si="5"/>
        <v>0.01930254079512509</v>
      </c>
      <c r="T32" s="300">
        <v>48503</v>
      </c>
      <c r="U32" s="294">
        <v>47133</v>
      </c>
      <c r="V32" s="295"/>
      <c r="W32" s="294">
        <v>0</v>
      </c>
      <c r="X32" s="295">
        <f t="shared" si="6"/>
        <v>95636</v>
      </c>
      <c r="Y32" s="293" t="s">
        <v>51</v>
      </c>
    </row>
    <row r="33" spans="1:25" ht="18.75" customHeight="1">
      <c r="A33" s="299" t="s">
        <v>339</v>
      </c>
      <c r="B33" s="296">
        <v>4782</v>
      </c>
      <c r="C33" s="294">
        <v>7991</v>
      </c>
      <c r="D33" s="295">
        <v>0</v>
      </c>
      <c r="E33" s="294">
        <v>0</v>
      </c>
      <c r="F33" s="295">
        <f t="shared" si="0"/>
        <v>12773</v>
      </c>
      <c r="G33" s="297">
        <f t="shared" si="1"/>
        <v>0.01928049474477081</v>
      </c>
      <c r="H33" s="296">
        <v>1969</v>
      </c>
      <c r="I33" s="294">
        <v>4736</v>
      </c>
      <c r="J33" s="295"/>
      <c r="K33" s="294"/>
      <c r="L33" s="295">
        <f t="shared" si="2"/>
        <v>6705</v>
      </c>
      <c r="M33" s="298">
        <f t="shared" si="3"/>
        <v>0.9049962714392246</v>
      </c>
      <c r="N33" s="296">
        <v>73732</v>
      </c>
      <c r="O33" s="294">
        <v>81503</v>
      </c>
      <c r="P33" s="295"/>
      <c r="Q33" s="294">
        <v>0</v>
      </c>
      <c r="R33" s="295">
        <f t="shared" si="4"/>
        <v>155235</v>
      </c>
      <c r="S33" s="297">
        <f t="shared" si="5"/>
        <v>0.022293206757914172</v>
      </c>
      <c r="T33" s="300">
        <v>6331</v>
      </c>
      <c r="U33" s="294">
        <v>8672</v>
      </c>
      <c r="V33" s="295"/>
      <c r="W33" s="294"/>
      <c r="X33" s="295">
        <f t="shared" si="6"/>
        <v>15003</v>
      </c>
      <c r="Y33" s="293">
        <f t="shared" si="7"/>
        <v>9.346930613877225</v>
      </c>
    </row>
    <row r="34" spans="1:25" ht="18.75" customHeight="1">
      <c r="A34" s="299" t="s">
        <v>340</v>
      </c>
      <c r="B34" s="296">
        <v>4588</v>
      </c>
      <c r="C34" s="294">
        <v>5758</v>
      </c>
      <c r="D34" s="295">
        <v>215</v>
      </c>
      <c r="E34" s="294">
        <v>0</v>
      </c>
      <c r="F34" s="295">
        <f t="shared" si="0"/>
        <v>10561</v>
      </c>
      <c r="G34" s="297">
        <f t="shared" si="1"/>
        <v>0.015941541141433063</v>
      </c>
      <c r="H34" s="296">
        <v>6936</v>
      </c>
      <c r="I34" s="294">
        <v>7852</v>
      </c>
      <c r="J34" s="295">
        <v>106</v>
      </c>
      <c r="K34" s="294">
        <v>133</v>
      </c>
      <c r="L34" s="295">
        <f t="shared" si="2"/>
        <v>15027</v>
      </c>
      <c r="M34" s="298">
        <f t="shared" si="3"/>
        <v>-0.29719837625607237</v>
      </c>
      <c r="N34" s="296">
        <v>65322</v>
      </c>
      <c r="O34" s="294">
        <v>64241</v>
      </c>
      <c r="P34" s="295">
        <v>307</v>
      </c>
      <c r="Q34" s="294">
        <v>135</v>
      </c>
      <c r="R34" s="295">
        <f t="shared" si="4"/>
        <v>130005</v>
      </c>
      <c r="S34" s="297">
        <f t="shared" si="5"/>
        <v>0.01866994134417259</v>
      </c>
      <c r="T34" s="300">
        <v>61691</v>
      </c>
      <c r="U34" s="294">
        <v>62136</v>
      </c>
      <c r="V34" s="295">
        <v>350</v>
      </c>
      <c r="W34" s="294">
        <v>431</v>
      </c>
      <c r="X34" s="295">
        <f t="shared" si="6"/>
        <v>124608</v>
      </c>
      <c r="Y34" s="293">
        <f t="shared" si="7"/>
        <v>0.04331182588597837</v>
      </c>
    </row>
    <row r="35" spans="1:25" ht="18.75" customHeight="1">
      <c r="A35" s="299" t="s">
        <v>341</v>
      </c>
      <c r="B35" s="296">
        <v>2923</v>
      </c>
      <c r="C35" s="294">
        <v>3302</v>
      </c>
      <c r="D35" s="295">
        <v>0</v>
      </c>
      <c r="E35" s="294">
        <v>0</v>
      </c>
      <c r="F35" s="295">
        <f t="shared" si="0"/>
        <v>6225</v>
      </c>
      <c r="G35" s="297">
        <f t="shared" si="1"/>
        <v>0.009396467531997047</v>
      </c>
      <c r="H35" s="296">
        <v>4152</v>
      </c>
      <c r="I35" s="294">
        <v>6078</v>
      </c>
      <c r="J35" s="295"/>
      <c r="K35" s="294"/>
      <c r="L35" s="295">
        <f t="shared" si="2"/>
        <v>10230</v>
      </c>
      <c r="M35" s="298">
        <f t="shared" si="3"/>
        <v>-0.3914956011730205</v>
      </c>
      <c r="N35" s="296">
        <v>43861</v>
      </c>
      <c r="O35" s="294">
        <v>41956</v>
      </c>
      <c r="P35" s="295"/>
      <c r="Q35" s="294"/>
      <c r="R35" s="295">
        <f t="shared" si="4"/>
        <v>85817</v>
      </c>
      <c r="S35" s="297">
        <f t="shared" si="5"/>
        <v>0.012324128736070606</v>
      </c>
      <c r="T35" s="300">
        <v>60045</v>
      </c>
      <c r="U35" s="294">
        <v>65834</v>
      </c>
      <c r="V35" s="295"/>
      <c r="W35" s="294"/>
      <c r="X35" s="295">
        <f t="shared" si="6"/>
        <v>125879</v>
      </c>
      <c r="Y35" s="293">
        <f t="shared" si="7"/>
        <v>-0.31825800967595863</v>
      </c>
    </row>
    <row r="36" spans="1:25" ht="18.75" customHeight="1">
      <c r="A36" s="299" t="s">
        <v>342</v>
      </c>
      <c r="B36" s="296">
        <v>2939</v>
      </c>
      <c r="C36" s="294">
        <v>2532</v>
      </c>
      <c r="D36" s="295">
        <v>0</v>
      </c>
      <c r="E36" s="294">
        <v>0</v>
      </c>
      <c r="F36" s="295">
        <f>SUM(B36:E36)</f>
        <v>5471</v>
      </c>
      <c r="G36" s="297">
        <f>F36/$F$9</f>
        <v>0.00825832511928608</v>
      </c>
      <c r="H36" s="296">
        <v>2673</v>
      </c>
      <c r="I36" s="294">
        <v>2094</v>
      </c>
      <c r="J36" s="295"/>
      <c r="K36" s="294"/>
      <c r="L36" s="295">
        <f>SUM(H36:K36)</f>
        <v>4767</v>
      </c>
      <c r="M36" s="298">
        <f>IF(ISERROR(F36/L36-1),"         /0",(F36/L36-1))</f>
        <v>0.14768198028109913</v>
      </c>
      <c r="N36" s="296">
        <v>35239</v>
      </c>
      <c r="O36" s="294">
        <v>35903</v>
      </c>
      <c r="P36" s="295">
        <v>150</v>
      </c>
      <c r="Q36" s="294">
        <v>388</v>
      </c>
      <c r="R36" s="295">
        <f>SUM(N36:Q36)</f>
        <v>71680</v>
      </c>
      <c r="S36" s="297">
        <f>R36/$R$9</f>
        <v>0.0102939225072135</v>
      </c>
      <c r="T36" s="300">
        <v>25641</v>
      </c>
      <c r="U36" s="294">
        <v>25111</v>
      </c>
      <c r="V36" s="295">
        <v>4</v>
      </c>
      <c r="W36" s="294">
        <v>0</v>
      </c>
      <c r="X36" s="295">
        <f>SUM(T36:W36)</f>
        <v>50756</v>
      </c>
      <c r="Y36" s="293">
        <f>IF(ISERROR(R36/X36-1),"         /0",(R36/X36-1))</f>
        <v>0.41224682796122636</v>
      </c>
    </row>
    <row r="37" spans="1:25" ht="18.75" customHeight="1">
      <c r="A37" s="299" t="s">
        <v>343</v>
      </c>
      <c r="B37" s="296">
        <v>1954</v>
      </c>
      <c r="C37" s="294">
        <v>2118</v>
      </c>
      <c r="D37" s="295">
        <v>0</v>
      </c>
      <c r="E37" s="294">
        <v>0</v>
      </c>
      <c r="F37" s="295">
        <f t="shared" si="0"/>
        <v>4072</v>
      </c>
      <c r="G37" s="297">
        <f t="shared" si="1"/>
        <v>0.006146572817717587</v>
      </c>
      <c r="H37" s="296">
        <v>3650</v>
      </c>
      <c r="I37" s="294">
        <v>3551</v>
      </c>
      <c r="J37" s="295"/>
      <c r="K37" s="294"/>
      <c r="L37" s="295">
        <f t="shared" si="2"/>
        <v>7201</v>
      </c>
      <c r="M37" s="298">
        <f t="shared" si="3"/>
        <v>-0.434522982919039</v>
      </c>
      <c r="N37" s="296">
        <v>30863</v>
      </c>
      <c r="O37" s="294">
        <v>29267</v>
      </c>
      <c r="P37" s="295">
        <v>4</v>
      </c>
      <c r="Q37" s="294">
        <v>0</v>
      </c>
      <c r="R37" s="295">
        <f t="shared" si="4"/>
        <v>60134</v>
      </c>
      <c r="S37" s="297">
        <f t="shared" si="5"/>
        <v>0.00863580825960905</v>
      </c>
      <c r="T37" s="300">
        <v>33203</v>
      </c>
      <c r="U37" s="294">
        <v>30539</v>
      </c>
      <c r="V37" s="295">
        <v>7</v>
      </c>
      <c r="W37" s="294">
        <v>2</v>
      </c>
      <c r="X37" s="295">
        <f t="shared" si="6"/>
        <v>63751</v>
      </c>
      <c r="Y37" s="293">
        <f t="shared" si="7"/>
        <v>-0.05673636491976597</v>
      </c>
    </row>
    <row r="38" spans="1:25" ht="18.75" customHeight="1">
      <c r="A38" s="299" t="s">
        <v>344</v>
      </c>
      <c r="B38" s="296">
        <v>1997</v>
      </c>
      <c r="C38" s="294">
        <v>1464</v>
      </c>
      <c r="D38" s="295">
        <v>0</v>
      </c>
      <c r="E38" s="294">
        <v>0</v>
      </c>
      <c r="F38" s="295">
        <f t="shared" si="0"/>
        <v>3461</v>
      </c>
      <c r="G38" s="297">
        <f t="shared" si="1"/>
        <v>0.005224285000520768</v>
      </c>
      <c r="H38" s="296">
        <v>433</v>
      </c>
      <c r="I38" s="294">
        <v>555</v>
      </c>
      <c r="J38" s="295"/>
      <c r="K38" s="294"/>
      <c r="L38" s="295">
        <f t="shared" si="2"/>
        <v>988</v>
      </c>
      <c r="M38" s="298">
        <f t="shared" si="3"/>
        <v>2.5030364372469633</v>
      </c>
      <c r="N38" s="296">
        <v>16581</v>
      </c>
      <c r="O38" s="294">
        <v>14528</v>
      </c>
      <c r="P38" s="295"/>
      <c r="Q38" s="294">
        <v>0</v>
      </c>
      <c r="R38" s="295">
        <f t="shared" si="4"/>
        <v>31109</v>
      </c>
      <c r="S38" s="297">
        <f t="shared" si="5"/>
        <v>0.004467545135001462</v>
      </c>
      <c r="T38" s="300">
        <v>8514</v>
      </c>
      <c r="U38" s="294">
        <v>8536</v>
      </c>
      <c r="V38" s="295"/>
      <c r="W38" s="294"/>
      <c r="X38" s="295">
        <f t="shared" si="6"/>
        <v>17050</v>
      </c>
      <c r="Y38" s="293">
        <f t="shared" si="7"/>
        <v>0.8245747800586509</v>
      </c>
    </row>
    <row r="39" spans="1:25" ht="18.75" customHeight="1">
      <c r="A39" s="299" t="s">
        <v>345</v>
      </c>
      <c r="B39" s="296">
        <v>1110</v>
      </c>
      <c r="C39" s="294">
        <v>1792</v>
      </c>
      <c r="D39" s="295">
        <v>0</v>
      </c>
      <c r="E39" s="294">
        <v>0</v>
      </c>
      <c r="F39" s="295">
        <f t="shared" si="0"/>
        <v>2902</v>
      </c>
      <c r="G39" s="297">
        <f t="shared" si="1"/>
        <v>0.004380489763510913</v>
      </c>
      <c r="H39" s="296">
        <v>1043</v>
      </c>
      <c r="I39" s="294">
        <v>1435</v>
      </c>
      <c r="J39" s="295"/>
      <c r="K39" s="294">
        <v>0</v>
      </c>
      <c r="L39" s="295">
        <f t="shared" si="2"/>
        <v>2478</v>
      </c>
      <c r="M39" s="298">
        <f t="shared" si="3"/>
        <v>0.17110573042776434</v>
      </c>
      <c r="N39" s="296">
        <v>13043</v>
      </c>
      <c r="O39" s="294">
        <v>12416</v>
      </c>
      <c r="P39" s="295">
        <v>55</v>
      </c>
      <c r="Q39" s="294">
        <v>0</v>
      </c>
      <c r="R39" s="295">
        <f t="shared" si="4"/>
        <v>25514</v>
      </c>
      <c r="S39" s="297">
        <f t="shared" si="5"/>
        <v>0.0036640504861752965</v>
      </c>
      <c r="T39" s="300">
        <v>13233</v>
      </c>
      <c r="U39" s="294">
        <v>11889</v>
      </c>
      <c r="V39" s="295">
        <v>1</v>
      </c>
      <c r="W39" s="294">
        <v>9</v>
      </c>
      <c r="X39" s="295">
        <f t="shared" si="6"/>
        <v>25132</v>
      </c>
      <c r="Y39" s="293">
        <f t="shared" si="7"/>
        <v>0.015199745344580684</v>
      </c>
    </row>
    <row r="40" spans="1:25" ht="18.75" customHeight="1">
      <c r="A40" s="299" t="s">
        <v>346</v>
      </c>
      <c r="B40" s="296">
        <v>1092</v>
      </c>
      <c r="C40" s="294">
        <v>1281</v>
      </c>
      <c r="D40" s="295">
        <v>0</v>
      </c>
      <c r="E40" s="294">
        <v>0</v>
      </c>
      <c r="F40" s="295">
        <f t="shared" si="0"/>
        <v>2373</v>
      </c>
      <c r="G40" s="297">
        <f t="shared" si="1"/>
        <v>0.0035819787073781517</v>
      </c>
      <c r="H40" s="296">
        <v>1684</v>
      </c>
      <c r="I40" s="294">
        <v>1652</v>
      </c>
      <c r="J40" s="295"/>
      <c r="K40" s="294"/>
      <c r="L40" s="295">
        <f t="shared" si="2"/>
        <v>3336</v>
      </c>
      <c r="M40" s="298">
        <f t="shared" si="3"/>
        <v>-0.2886690647482014</v>
      </c>
      <c r="N40" s="296">
        <v>19268</v>
      </c>
      <c r="O40" s="294">
        <v>18263</v>
      </c>
      <c r="P40" s="295">
        <v>8</v>
      </c>
      <c r="Q40" s="294">
        <v>3</v>
      </c>
      <c r="R40" s="295">
        <f t="shared" si="4"/>
        <v>37542</v>
      </c>
      <c r="S40" s="297">
        <f t="shared" si="5"/>
        <v>0.00539138446938908</v>
      </c>
      <c r="T40" s="300">
        <v>20427</v>
      </c>
      <c r="U40" s="294">
        <v>19749</v>
      </c>
      <c r="V40" s="295">
        <v>5</v>
      </c>
      <c r="W40" s="294"/>
      <c r="X40" s="295">
        <f t="shared" si="6"/>
        <v>40181</v>
      </c>
      <c r="Y40" s="293">
        <f t="shared" si="7"/>
        <v>-0.06567780791916578</v>
      </c>
    </row>
    <row r="41" spans="1:25" ht="18.75" customHeight="1">
      <c r="A41" s="299" t="s">
        <v>347</v>
      </c>
      <c r="B41" s="296">
        <v>886</v>
      </c>
      <c r="C41" s="294">
        <v>988</v>
      </c>
      <c r="D41" s="295">
        <v>0</v>
      </c>
      <c r="E41" s="294">
        <v>0</v>
      </c>
      <c r="F41" s="295">
        <f t="shared" si="0"/>
        <v>1874</v>
      </c>
      <c r="G41" s="297">
        <f t="shared" si="1"/>
        <v>0.0028287518321224846</v>
      </c>
      <c r="H41" s="296">
        <v>12</v>
      </c>
      <c r="I41" s="294">
        <v>10</v>
      </c>
      <c r="J41" s="295"/>
      <c r="K41" s="294"/>
      <c r="L41" s="295">
        <f t="shared" si="2"/>
        <v>22</v>
      </c>
      <c r="M41" s="298">
        <f t="shared" si="3"/>
        <v>84.18181818181819</v>
      </c>
      <c r="N41" s="296">
        <v>2184</v>
      </c>
      <c r="O41" s="294">
        <v>2339</v>
      </c>
      <c r="P41" s="295"/>
      <c r="Q41" s="294"/>
      <c r="R41" s="295">
        <f t="shared" si="4"/>
        <v>4523</v>
      </c>
      <c r="S41" s="297">
        <f t="shared" si="5"/>
        <v>0.0006495453613298921</v>
      </c>
      <c r="T41" s="300">
        <v>12</v>
      </c>
      <c r="U41" s="294">
        <v>10</v>
      </c>
      <c r="V41" s="295"/>
      <c r="W41" s="294"/>
      <c r="X41" s="295">
        <f t="shared" si="6"/>
        <v>22</v>
      </c>
      <c r="Y41" s="293">
        <f t="shared" si="7"/>
        <v>204.5909090909091</v>
      </c>
    </row>
    <row r="42" spans="1:25" ht="18.75" customHeight="1">
      <c r="A42" s="299" t="s">
        <v>348</v>
      </c>
      <c r="B42" s="296">
        <v>526</v>
      </c>
      <c r="C42" s="294">
        <v>704</v>
      </c>
      <c r="D42" s="295">
        <v>0</v>
      </c>
      <c r="E42" s="294">
        <v>0</v>
      </c>
      <c r="F42" s="295">
        <f aca="true" t="shared" si="8" ref="F42:F74">SUM(B42:E42)</f>
        <v>1230</v>
      </c>
      <c r="G42" s="297">
        <f aca="true" t="shared" si="9" ref="G42:G74">F42/$F$9</f>
        <v>0.0018566514159608623</v>
      </c>
      <c r="H42" s="296">
        <v>1147</v>
      </c>
      <c r="I42" s="294">
        <v>837</v>
      </c>
      <c r="J42" s="295"/>
      <c r="K42" s="294"/>
      <c r="L42" s="295">
        <f aca="true" t="shared" si="10" ref="L42:L74">SUM(H42:K42)</f>
        <v>1984</v>
      </c>
      <c r="M42" s="298">
        <f aca="true" t="shared" si="11" ref="M42:M74">IF(ISERROR(F42/L42-1),"         /0",(F42/L42-1))</f>
        <v>-0.38004032258064513</v>
      </c>
      <c r="N42" s="296">
        <v>8188</v>
      </c>
      <c r="O42" s="294">
        <v>5901</v>
      </c>
      <c r="P42" s="295"/>
      <c r="Q42" s="294"/>
      <c r="R42" s="295">
        <f aca="true" t="shared" si="12" ref="R42:R74">SUM(N42:Q42)</f>
        <v>14089</v>
      </c>
      <c r="S42" s="297">
        <f aca="true" t="shared" si="13" ref="S42:S74">R42/$R$9</f>
        <v>0.002023312977178167</v>
      </c>
      <c r="T42" s="300">
        <v>11382</v>
      </c>
      <c r="U42" s="294">
        <v>8657</v>
      </c>
      <c r="V42" s="295"/>
      <c r="W42" s="294"/>
      <c r="X42" s="295">
        <f aca="true" t="shared" si="14" ref="X42:X74">SUM(T42:W42)</f>
        <v>20039</v>
      </c>
      <c r="Y42" s="293">
        <f aca="true" t="shared" si="15" ref="Y42:Y74">IF(ISERROR(R42/X42-1),"         /0",(R42/X42-1))</f>
        <v>-0.29692100404211785</v>
      </c>
    </row>
    <row r="43" spans="1:25" ht="18.75" customHeight="1">
      <c r="A43" s="299" t="s">
        <v>349</v>
      </c>
      <c r="B43" s="296">
        <v>379</v>
      </c>
      <c r="C43" s="294">
        <v>639</v>
      </c>
      <c r="D43" s="295">
        <v>7</v>
      </c>
      <c r="E43" s="294">
        <v>0</v>
      </c>
      <c r="F43" s="295">
        <f t="shared" si="8"/>
        <v>1025</v>
      </c>
      <c r="G43" s="297">
        <f t="shared" si="9"/>
        <v>0.0015472095133007187</v>
      </c>
      <c r="H43" s="296">
        <v>244</v>
      </c>
      <c r="I43" s="294">
        <v>425</v>
      </c>
      <c r="J43" s="295">
        <v>2</v>
      </c>
      <c r="K43" s="294"/>
      <c r="L43" s="295">
        <f t="shared" si="10"/>
        <v>671</v>
      </c>
      <c r="M43" s="298">
        <f t="shared" si="11"/>
        <v>0.5275707898658719</v>
      </c>
      <c r="N43" s="296">
        <v>4889</v>
      </c>
      <c r="O43" s="294">
        <v>5631</v>
      </c>
      <c r="P43" s="295">
        <v>20</v>
      </c>
      <c r="Q43" s="294"/>
      <c r="R43" s="295">
        <f t="shared" si="12"/>
        <v>10540</v>
      </c>
      <c r="S43" s="297">
        <f t="shared" si="13"/>
        <v>0.0015136431811667173</v>
      </c>
      <c r="T43" s="300">
        <v>6123</v>
      </c>
      <c r="U43" s="294">
        <v>5588</v>
      </c>
      <c r="V43" s="295">
        <v>65</v>
      </c>
      <c r="W43" s="294">
        <v>4</v>
      </c>
      <c r="X43" s="295">
        <f t="shared" si="14"/>
        <v>11780</v>
      </c>
      <c r="Y43" s="293">
        <f t="shared" si="15"/>
        <v>-0.10526315789473684</v>
      </c>
    </row>
    <row r="44" spans="1:25" ht="18.75" customHeight="1">
      <c r="A44" s="299" t="s">
        <v>350</v>
      </c>
      <c r="B44" s="296">
        <v>302</v>
      </c>
      <c r="C44" s="294">
        <v>676</v>
      </c>
      <c r="D44" s="295">
        <v>0</v>
      </c>
      <c r="E44" s="294">
        <v>0</v>
      </c>
      <c r="F44" s="295">
        <f t="shared" si="8"/>
        <v>978</v>
      </c>
      <c r="G44" s="297">
        <f t="shared" si="9"/>
        <v>0.0014762642965932711</v>
      </c>
      <c r="H44" s="296">
        <v>314</v>
      </c>
      <c r="I44" s="294">
        <v>445</v>
      </c>
      <c r="J44" s="295"/>
      <c r="K44" s="294"/>
      <c r="L44" s="295">
        <f t="shared" si="10"/>
        <v>759</v>
      </c>
      <c r="M44" s="298">
        <f t="shared" si="11"/>
        <v>0.28853754940711474</v>
      </c>
      <c r="N44" s="296">
        <v>3990</v>
      </c>
      <c r="O44" s="294">
        <v>4381</v>
      </c>
      <c r="P44" s="295"/>
      <c r="Q44" s="294"/>
      <c r="R44" s="295">
        <f t="shared" si="12"/>
        <v>8371</v>
      </c>
      <c r="S44" s="297">
        <f t="shared" si="13"/>
        <v>0.0012021543709247239</v>
      </c>
      <c r="T44" s="300">
        <v>4653</v>
      </c>
      <c r="U44" s="294">
        <v>4177</v>
      </c>
      <c r="V44" s="295"/>
      <c r="W44" s="294">
        <v>13</v>
      </c>
      <c r="X44" s="295">
        <f t="shared" si="14"/>
        <v>8843</v>
      </c>
      <c r="Y44" s="293">
        <f t="shared" si="15"/>
        <v>-0.05337555128350102</v>
      </c>
    </row>
    <row r="45" spans="1:25" ht="18.75" customHeight="1" thickBot="1">
      <c r="A45" s="299" t="s">
        <v>315</v>
      </c>
      <c r="B45" s="296">
        <v>10656</v>
      </c>
      <c r="C45" s="294">
        <v>14210</v>
      </c>
      <c r="D45" s="295">
        <v>252</v>
      </c>
      <c r="E45" s="294">
        <v>236</v>
      </c>
      <c r="F45" s="295">
        <f t="shared" si="8"/>
        <v>25354</v>
      </c>
      <c r="G45" s="297">
        <f t="shared" si="9"/>
        <v>0.03827117073192821</v>
      </c>
      <c r="H45" s="296">
        <v>13549</v>
      </c>
      <c r="I45" s="294">
        <v>15112</v>
      </c>
      <c r="J45" s="295">
        <v>492</v>
      </c>
      <c r="K45" s="294">
        <v>475</v>
      </c>
      <c r="L45" s="295">
        <f t="shared" si="10"/>
        <v>29628</v>
      </c>
      <c r="M45" s="298">
        <f t="shared" si="11"/>
        <v>-0.14425543404887264</v>
      </c>
      <c r="N45" s="296">
        <v>154423</v>
      </c>
      <c r="O45" s="294">
        <v>151151</v>
      </c>
      <c r="P45" s="295">
        <v>8219</v>
      </c>
      <c r="Q45" s="294">
        <v>7511</v>
      </c>
      <c r="R45" s="295">
        <f t="shared" si="12"/>
        <v>321304</v>
      </c>
      <c r="S45" s="297">
        <f t="shared" si="13"/>
        <v>0.04614227786352855</v>
      </c>
      <c r="T45" s="300">
        <v>177050</v>
      </c>
      <c r="U45" s="294">
        <v>172159</v>
      </c>
      <c r="V45" s="295">
        <v>11137</v>
      </c>
      <c r="W45" s="294">
        <v>10678</v>
      </c>
      <c r="X45" s="295">
        <f t="shared" si="14"/>
        <v>371024</v>
      </c>
      <c r="Y45" s="293">
        <f t="shared" si="15"/>
        <v>-0.13400750355772129</v>
      </c>
    </row>
    <row r="46" spans="1:25" s="285" customFormat="1" ht="18.75" customHeight="1">
      <c r="A46" s="292" t="s">
        <v>61</v>
      </c>
      <c r="B46" s="289">
        <f>SUM(B47:B57)</f>
        <v>37368</v>
      </c>
      <c r="C46" s="288">
        <f>SUM(C47:C57)</f>
        <v>50090</v>
      </c>
      <c r="D46" s="287">
        <f>SUM(D47:D57)</f>
        <v>40</v>
      </c>
      <c r="E46" s="288">
        <f>SUM(E47:E57)</f>
        <v>10</v>
      </c>
      <c r="F46" s="287">
        <f t="shared" si="8"/>
        <v>87508</v>
      </c>
      <c r="G46" s="290">
        <f t="shared" si="9"/>
        <v>0.132090936673092</v>
      </c>
      <c r="H46" s="289">
        <f>SUM(H47:H57)</f>
        <v>34374</v>
      </c>
      <c r="I46" s="288">
        <f>SUM(I47:I57)</f>
        <v>48530</v>
      </c>
      <c r="J46" s="287">
        <f>SUM(J47:J57)</f>
        <v>50</v>
      </c>
      <c r="K46" s="288">
        <f>SUM(K47:K57)</f>
        <v>5</v>
      </c>
      <c r="L46" s="287">
        <f t="shared" si="10"/>
        <v>82959</v>
      </c>
      <c r="M46" s="291">
        <f t="shared" si="11"/>
        <v>0.05483431574633246</v>
      </c>
      <c r="N46" s="289">
        <f>SUM(N47:N57)</f>
        <v>510531</v>
      </c>
      <c r="O46" s="288">
        <f>SUM(O47:O57)</f>
        <v>492130</v>
      </c>
      <c r="P46" s="287">
        <f>SUM(P47:P57)</f>
        <v>280</v>
      </c>
      <c r="Q46" s="288">
        <f>SUM(Q47:Q57)</f>
        <v>37</v>
      </c>
      <c r="R46" s="287">
        <f t="shared" si="12"/>
        <v>1002978</v>
      </c>
      <c r="S46" s="290">
        <f t="shared" si="13"/>
        <v>0.144037078800781</v>
      </c>
      <c r="T46" s="289">
        <f>SUM(T47:T57)</f>
        <v>414888</v>
      </c>
      <c r="U46" s="288">
        <f>SUM(U47:U57)</f>
        <v>393188</v>
      </c>
      <c r="V46" s="287">
        <f>SUM(V47:V57)</f>
        <v>207</v>
      </c>
      <c r="W46" s="288">
        <f>SUM(W47:W57)</f>
        <v>28</v>
      </c>
      <c r="X46" s="287">
        <f t="shared" si="14"/>
        <v>808311</v>
      </c>
      <c r="Y46" s="286">
        <f t="shared" si="15"/>
        <v>0.24083180854893715</v>
      </c>
    </row>
    <row r="47" spans="1:25" ht="18.75" customHeight="1">
      <c r="A47" s="299" t="s">
        <v>351</v>
      </c>
      <c r="B47" s="296">
        <v>16594</v>
      </c>
      <c r="C47" s="294">
        <v>19777</v>
      </c>
      <c r="D47" s="295">
        <v>0</v>
      </c>
      <c r="E47" s="294">
        <v>0</v>
      </c>
      <c r="F47" s="295">
        <f t="shared" si="8"/>
        <v>36371</v>
      </c>
      <c r="G47" s="297">
        <f t="shared" si="9"/>
        <v>0.05490103142269311</v>
      </c>
      <c r="H47" s="296">
        <v>14910</v>
      </c>
      <c r="I47" s="294">
        <v>20322</v>
      </c>
      <c r="J47" s="295"/>
      <c r="K47" s="294"/>
      <c r="L47" s="295">
        <f t="shared" si="10"/>
        <v>35232</v>
      </c>
      <c r="M47" s="298">
        <f t="shared" si="11"/>
        <v>0.03232856494096281</v>
      </c>
      <c r="N47" s="296">
        <v>214683</v>
      </c>
      <c r="O47" s="294">
        <v>213167</v>
      </c>
      <c r="P47" s="295">
        <v>60</v>
      </c>
      <c r="Q47" s="294"/>
      <c r="R47" s="295">
        <f t="shared" si="12"/>
        <v>427910</v>
      </c>
      <c r="S47" s="297">
        <f t="shared" si="13"/>
        <v>0.06145190262362903</v>
      </c>
      <c r="T47" s="296">
        <v>179844</v>
      </c>
      <c r="U47" s="294">
        <v>182210</v>
      </c>
      <c r="V47" s="295"/>
      <c r="W47" s="294"/>
      <c r="X47" s="278">
        <f t="shared" si="14"/>
        <v>362054</v>
      </c>
      <c r="Y47" s="293">
        <f t="shared" si="15"/>
        <v>0.1818955183480917</v>
      </c>
    </row>
    <row r="48" spans="1:25" ht="18.75" customHeight="1">
      <c r="A48" s="299" t="s">
        <v>352</v>
      </c>
      <c r="B48" s="296">
        <v>7187</v>
      </c>
      <c r="C48" s="294">
        <v>8167</v>
      </c>
      <c r="D48" s="295">
        <v>0</v>
      </c>
      <c r="E48" s="294">
        <v>0</v>
      </c>
      <c r="F48" s="295">
        <f t="shared" si="8"/>
        <v>15354</v>
      </c>
      <c r="G48" s="297">
        <f t="shared" si="9"/>
        <v>0.023176443772896814</v>
      </c>
      <c r="H48" s="296">
        <v>6148</v>
      </c>
      <c r="I48" s="294">
        <v>7769</v>
      </c>
      <c r="J48" s="295"/>
      <c r="K48" s="294"/>
      <c r="L48" s="295">
        <f t="shared" si="10"/>
        <v>13917</v>
      </c>
      <c r="M48" s="298">
        <f t="shared" si="11"/>
        <v>0.10325501185600339</v>
      </c>
      <c r="N48" s="296">
        <v>85285</v>
      </c>
      <c r="O48" s="294">
        <v>83216</v>
      </c>
      <c r="P48" s="295"/>
      <c r="Q48" s="294"/>
      <c r="R48" s="295">
        <f t="shared" si="12"/>
        <v>168501</v>
      </c>
      <c r="S48" s="297">
        <f t="shared" si="13"/>
        <v>0.024198329190680552</v>
      </c>
      <c r="T48" s="296">
        <v>83547</v>
      </c>
      <c r="U48" s="294">
        <v>80573</v>
      </c>
      <c r="V48" s="295"/>
      <c r="W48" s="294"/>
      <c r="X48" s="278">
        <f t="shared" si="14"/>
        <v>164120</v>
      </c>
      <c r="Y48" s="293">
        <f t="shared" si="15"/>
        <v>0.026693882524981616</v>
      </c>
    </row>
    <row r="49" spans="1:25" ht="18.75" customHeight="1">
      <c r="A49" s="299" t="s">
        <v>353</v>
      </c>
      <c r="B49" s="296">
        <v>4618</v>
      </c>
      <c r="C49" s="294">
        <v>6325</v>
      </c>
      <c r="D49" s="295">
        <v>0</v>
      </c>
      <c r="E49" s="294">
        <v>0</v>
      </c>
      <c r="F49" s="295">
        <f t="shared" si="8"/>
        <v>10943</v>
      </c>
      <c r="G49" s="297">
        <f t="shared" si="9"/>
        <v>0.016518159711268063</v>
      </c>
      <c r="H49" s="296">
        <v>4050</v>
      </c>
      <c r="I49" s="294">
        <v>5684</v>
      </c>
      <c r="J49" s="295">
        <v>0</v>
      </c>
      <c r="K49" s="294">
        <v>0</v>
      </c>
      <c r="L49" s="295">
        <f t="shared" si="10"/>
        <v>9734</v>
      </c>
      <c r="M49" s="298">
        <f t="shared" si="11"/>
        <v>0.12420382165605104</v>
      </c>
      <c r="N49" s="296">
        <v>67760</v>
      </c>
      <c r="O49" s="294">
        <v>64426</v>
      </c>
      <c r="P49" s="295">
        <v>0</v>
      </c>
      <c r="Q49" s="294">
        <v>0</v>
      </c>
      <c r="R49" s="295">
        <f t="shared" si="12"/>
        <v>132186</v>
      </c>
      <c r="S49" s="297">
        <f t="shared" si="13"/>
        <v>0.018983153467334316</v>
      </c>
      <c r="T49" s="296">
        <v>8784</v>
      </c>
      <c r="U49" s="294">
        <v>10379</v>
      </c>
      <c r="V49" s="295">
        <v>0</v>
      </c>
      <c r="W49" s="294">
        <v>0</v>
      </c>
      <c r="X49" s="278">
        <f t="shared" si="14"/>
        <v>19163</v>
      </c>
      <c r="Y49" s="293">
        <f t="shared" si="15"/>
        <v>5.897980483222877</v>
      </c>
    </row>
    <row r="50" spans="1:25" ht="18.75" customHeight="1">
      <c r="A50" s="299" t="s">
        <v>354</v>
      </c>
      <c r="B50" s="296">
        <v>2528</v>
      </c>
      <c r="C50" s="294">
        <v>6051</v>
      </c>
      <c r="D50" s="295">
        <v>0</v>
      </c>
      <c r="E50" s="294">
        <v>0</v>
      </c>
      <c r="F50" s="295">
        <f t="shared" si="8"/>
        <v>8579</v>
      </c>
      <c r="G50" s="297">
        <f t="shared" si="9"/>
        <v>0.012949766258153039</v>
      </c>
      <c r="H50" s="296">
        <v>2481</v>
      </c>
      <c r="I50" s="294">
        <v>5768</v>
      </c>
      <c r="J50" s="295"/>
      <c r="K50" s="294"/>
      <c r="L50" s="295">
        <f t="shared" si="10"/>
        <v>8249</v>
      </c>
      <c r="M50" s="298">
        <f t="shared" si="11"/>
        <v>0.04000484907261481</v>
      </c>
      <c r="N50" s="296">
        <v>46950</v>
      </c>
      <c r="O50" s="294">
        <v>46498</v>
      </c>
      <c r="P50" s="295"/>
      <c r="Q50" s="294"/>
      <c r="R50" s="295">
        <f t="shared" si="12"/>
        <v>93448</v>
      </c>
      <c r="S50" s="297">
        <f t="shared" si="13"/>
        <v>0.013420012143611708</v>
      </c>
      <c r="T50" s="296">
        <v>43641</v>
      </c>
      <c r="U50" s="294">
        <v>44877</v>
      </c>
      <c r="V50" s="295"/>
      <c r="W50" s="294"/>
      <c r="X50" s="278">
        <f t="shared" si="14"/>
        <v>88518</v>
      </c>
      <c r="Y50" s="293">
        <f t="shared" si="15"/>
        <v>0.055694886915655495</v>
      </c>
    </row>
    <row r="51" spans="1:25" ht="18.75" customHeight="1">
      <c r="A51" s="299" t="s">
        <v>355</v>
      </c>
      <c r="B51" s="296">
        <v>1630</v>
      </c>
      <c r="C51" s="294">
        <v>2336</v>
      </c>
      <c r="D51" s="295">
        <v>0</v>
      </c>
      <c r="E51" s="294">
        <v>0</v>
      </c>
      <c r="F51" s="295">
        <f t="shared" si="8"/>
        <v>3966</v>
      </c>
      <c r="G51" s="297">
        <f t="shared" si="9"/>
        <v>0.005986568711951854</v>
      </c>
      <c r="H51" s="296">
        <v>1605</v>
      </c>
      <c r="I51" s="294">
        <v>1839</v>
      </c>
      <c r="J51" s="295"/>
      <c r="K51" s="294"/>
      <c r="L51" s="295">
        <f t="shared" si="10"/>
        <v>3444</v>
      </c>
      <c r="M51" s="298">
        <f t="shared" si="11"/>
        <v>0.15156794425087106</v>
      </c>
      <c r="N51" s="296">
        <v>21232</v>
      </c>
      <c r="O51" s="294">
        <v>21439</v>
      </c>
      <c r="P51" s="295">
        <v>6</v>
      </c>
      <c r="Q51" s="294"/>
      <c r="R51" s="295">
        <f t="shared" si="12"/>
        <v>42677</v>
      </c>
      <c r="S51" s="297">
        <f t="shared" si="13"/>
        <v>0.006128818789625426</v>
      </c>
      <c r="T51" s="296">
        <v>16943</v>
      </c>
      <c r="U51" s="294">
        <v>16764</v>
      </c>
      <c r="V51" s="295">
        <v>2</v>
      </c>
      <c r="W51" s="294"/>
      <c r="X51" s="278">
        <f t="shared" si="14"/>
        <v>33709</v>
      </c>
      <c r="Y51" s="293">
        <f t="shared" si="15"/>
        <v>0.26604170992909904</v>
      </c>
    </row>
    <row r="52" spans="1:25" ht="18.75" customHeight="1">
      <c r="A52" s="299" t="s">
        <v>356</v>
      </c>
      <c r="B52" s="296">
        <v>1635</v>
      </c>
      <c r="C52" s="294">
        <v>2063</v>
      </c>
      <c r="D52" s="295">
        <v>0</v>
      </c>
      <c r="E52" s="294">
        <v>0</v>
      </c>
      <c r="F52" s="295">
        <f t="shared" si="8"/>
        <v>3698</v>
      </c>
      <c r="G52" s="297">
        <f t="shared" si="9"/>
        <v>0.005582030029449812</v>
      </c>
      <c r="H52" s="296">
        <v>1377</v>
      </c>
      <c r="I52" s="294">
        <v>1725</v>
      </c>
      <c r="J52" s="295"/>
      <c r="K52" s="294"/>
      <c r="L52" s="295">
        <f t="shared" si="10"/>
        <v>3102</v>
      </c>
      <c r="M52" s="298">
        <f t="shared" si="11"/>
        <v>0.19213410702772404</v>
      </c>
      <c r="N52" s="296">
        <v>18936</v>
      </c>
      <c r="O52" s="294">
        <v>21952</v>
      </c>
      <c r="P52" s="295"/>
      <c r="Q52" s="294"/>
      <c r="R52" s="295">
        <f t="shared" si="12"/>
        <v>40888</v>
      </c>
      <c r="S52" s="297">
        <f t="shared" si="13"/>
        <v>0.005871901555175023</v>
      </c>
      <c r="T52" s="296">
        <v>15434</v>
      </c>
      <c r="U52" s="294">
        <v>17991</v>
      </c>
      <c r="V52" s="295"/>
      <c r="W52" s="294"/>
      <c r="X52" s="278">
        <f t="shared" si="14"/>
        <v>33425</v>
      </c>
      <c r="Y52" s="293">
        <f t="shared" si="15"/>
        <v>0.2232759910246822</v>
      </c>
    </row>
    <row r="53" spans="1:25" ht="18.75" customHeight="1">
      <c r="A53" s="299" t="s">
        <v>357</v>
      </c>
      <c r="B53" s="296">
        <v>549</v>
      </c>
      <c r="C53" s="294">
        <v>1629</v>
      </c>
      <c r="D53" s="295">
        <v>14</v>
      </c>
      <c r="E53" s="294">
        <v>0</v>
      </c>
      <c r="F53" s="295">
        <f t="shared" si="8"/>
        <v>2192</v>
      </c>
      <c r="G53" s="297">
        <f t="shared" si="9"/>
        <v>0.0033087641494196833</v>
      </c>
      <c r="H53" s="296">
        <v>822</v>
      </c>
      <c r="I53" s="294">
        <v>2272</v>
      </c>
      <c r="J53" s="295">
        <v>1</v>
      </c>
      <c r="K53" s="294"/>
      <c r="L53" s="295">
        <f t="shared" si="10"/>
        <v>3095</v>
      </c>
      <c r="M53" s="298">
        <f t="shared" si="11"/>
        <v>-0.29176090468497573</v>
      </c>
      <c r="N53" s="296">
        <v>12687</v>
      </c>
      <c r="O53" s="294">
        <v>14881</v>
      </c>
      <c r="P53" s="295">
        <v>32</v>
      </c>
      <c r="Q53" s="294"/>
      <c r="R53" s="295">
        <f t="shared" si="12"/>
        <v>27600</v>
      </c>
      <c r="S53" s="297">
        <f t="shared" si="13"/>
        <v>0.003963619715389127</v>
      </c>
      <c r="T53" s="296">
        <v>14930</v>
      </c>
      <c r="U53" s="294">
        <v>16332</v>
      </c>
      <c r="V53" s="295">
        <v>1</v>
      </c>
      <c r="W53" s="294"/>
      <c r="X53" s="278">
        <f t="shared" si="14"/>
        <v>31263</v>
      </c>
      <c r="Y53" s="293">
        <f t="shared" si="15"/>
        <v>-0.11716725842049702</v>
      </c>
    </row>
    <row r="54" spans="1:25" ht="18.75" customHeight="1">
      <c r="A54" s="299" t="s">
        <v>358</v>
      </c>
      <c r="B54" s="296">
        <v>182</v>
      </c>
      <c r="C54" s="294">
        <v>624</v>
      </c>
      <c r="D54" s="295">
        <v>0</v>
      </c>
      <c r="E54" s="294">
        <v>0</v>
      </c>
      <c r="F54" s="295">
        <f t="shared" si="8"/>
        <v>806</v>
      </c>
      <c r="G54" s="297">
        <f t="shared" si="9"/>
        <v>0.001216634992897931</v>
      </c>
      <c r="H54" s="296">
        <v>290</v>
      </c>
      <c r="I54" s="294">
        <v>602</v>
      </c>
      <c r="J54" s="295"/>
      <c r="K54" s="294"/>
      <c r="L54" s="295">
        <f t="shared" si="10"/>
        <v>892</v>
      </c>
      <c r="M54" s="298">
        <f t="shared" si="11"/>
        <v>-0.0964125560538116</v>
      </c>
      <c r="N54" s="296">
        <v>4422</v>
      </c>
      <c r="O54" s="294">
        <v>3690</v>
      </c>
      <c r="P54" s="295"/>
      <c r="Q54" s="294"/>
      <c r="R54" s="295">
        <f t="shared" si="12"/>
        <v>8112</v>
      </c>
      <c r="S54" s="297">
        <f t="shared" si="13"/>
        <v>0.0011649595337404565</v>
      </c>
      <c r="T54" s="296">
        <v>5600</v>
      </c>
      <c r="U54" s="294">
        <v>4146</v>
      </c>
      <c r="V54" s="295"/>
      <c r="W54" s="294"/>
      <c r="X54" s="278">
        <f t="shared" si="14"/>
        <v>9746</v>
      </c>
      <c r="Y54" s="293">
        <f t="shared" si="15"/>
        <v>-0.16765852657500513</v>
      </c>
    </row>
    <row r="55" spans="1:25" ht="18.75" customHeight="1">
      <c r="A55" s="299" t="s">
        <v>359</v>
      </c>
      <c r="B55" s="296">
        <v>236</v>
      </c>
      <c r="C55" s="294">
        <v>318</v>
      </c>
      <c r="D55" s="295">
        <v>3</v>
      </c>
      <c r="E55" s="294">
        <v>0</v>
      </c>
      <c r="F55" s="295">
        <f t="shared" si="8"/>
        <v>557</v>
      </c>
      <c r="G55" s="297">
        <f t="shared" si="9"/>
        <v>0.000840776291618049</v>
      </c>
      <c r="H55" s="296">
        <v>215</v>
      </c>
      <c r="I55" s="294">
        <v>322</v>
      </c>
      <c r="J55" s="295">
        <v>9</v>
      </c>
      <c r="K55" s="294"/>
      <c r="L55" s="295">
        <f t="shared" si="10"/>
        <v>546</v>
      </c>
      <c r="M55" s="298">
        <f t="shared" si="11"/>
        <v>0.020146520146520075</v>
      </c>
      <c r="N55" s="296">
        <v>3284</v>
      </c>
      <c r="O55" s="294">
        <v>3393</v>
      </c>
      <c r="P55" s="295">
        <v>21</v>
      </c>
      <c r="Q55" s="294"/>
      <c r="R55" s="295">
        <f t="shared" si="12"/>
        <v>6698</v>
      </c>
      <c r="S55" s="297">
        <f t="shared" si="13"/>
        <v>0.0009618958280317526</v>
      </c>
      <c r="T55" s="296">
        <v>3366</v>
      </c>
      <c r="U55" s="294">
        <v>3330</v>
      </c>
      <c r="V55" s="295">
        <v>10</v>
      </c>
      <c r="W55" s="294"/>
      <c r="X55" s="278">
        <f t="shared" si="14"/>
        <v>6706</v>
      </c>
      <c r="Y55" s="293">
        <f t="shared" si="15"/>
        <v>-0.0011929615269907767</v>
      </c>
    </row>
    <row r="56" spans="1:25" ht="18.75" customHeight="1">
      <c r="A56" s="299" t="s">
        <v>360</v>
      </c>
      <c r="B56" s="296">
        <v>156</v>
      </c>
      <c r="C56" s="294">
        <v>369</v>
      </c>
      <c r="D56" s="295">
        <v>1</v>
      </c>
      <c r="E56" s="294">
        <v>0</v>
      </c>
      <c r="F56" s="295">
        <f t="shared" si="8"/>
        <v>526</v>
      </c>
      <c r="G56" s="297">
        <f t="shared" si="9"/>
        <v>0.0007939826380450517</v>
      </c>
      <c r="H56" s="296">
        <v>262</v>
      </c>
      <c r="I56" s="294">
        <v>436</v>
      </c>
      <c r="J56" s="295">
        <v>16</v>
      </c>
      <c r="K56" s="294"/>
      <c r="L56" s="295">
        <f t="shared" si="10"/>
        <v>714</v>
      </c>
      <c r="M56" s="298">
        <f t="shared" si="11"/>
        <v>-0.2633053221288515</v>
      </c>
      <c r="N56" s="296">
        <v>3411</v>
      </c>
      <c r="O56" s="294">
        <v>3723</v>
      </c>
      <c r="P56" s="295">
        <v>13</v>
      </c>
      <c r="Q56" s="294"/>
      <c r="R56" s="295">
        <f t="shared" si="12"/>
        <v>7147</v>
      </c>
      <c r="S56" s="297">
        <f t="shared" si="13"/>
        <v>0.0010263764531118148</v>
      </c>
      <c r="T56" s="296">
        <v>4522</v>
      </c>
      <c r="U56" s="294">
        <v>4485</v>
      </c>
      <c r="V56" s="295">
        <v>55</v>
      </c>
      <c r="W56" s="294"/>
      <c r="X56" s="278">
        <f t="shared" si="14"/>
        <v>9062</v>
      </c>
      <c r="Y56" s="293">
        <f t="shared" si="15"/>
        <v>-0.211322003972633</v>
      </c>
    </row>
    <row r="57" spans="1:25" ht="18.75" customHeight="1" thickBot="1">
      <c r="A57" s="299" t="s">
        <v>315</v>
      </c>
      <c r="B57" s="296">
        <v>2053</v>
      </c>
      <c r="C57" s="294">
        <v>2431</v>
      </c>
      <c r="D57" s="295">
        <v>22</v>
      </c>
      <c r="E57" s="294">
        <v>10</v>
      </c>
      <c r="F57" s="295">
        <f t="shared" si="8"/>
        <v>4516</v>
      </c>
      <c r="G57" s="297">
        <f t="shared" si="9"/>
        <v>0.006816778694698581</v>
      </c>
      <c r="H57" s="296">
        <v>2214</v>
      </c>
      <c r="I57" s="294">
        <v>1791</v>
      </c>
      <c r="J57" s="295">
        <v>24</v>
      </c>
      <c r="K57" s="294">
        <v>5</v>
      </c>
      <c r="L57" s="295">
        <f t="shared" si="10"/>
        <v>4034</v>
      </c>
      <c r="M57" s="298">
        <f t="shared" si="11"/>
        <v>0.1194843827466534</v>
      </c>
      <c r="N57" s="296">
        <v>31881</v>
      </c>
      <c r="O57" s="294">
        <v>15745</v>
      </c>
      <c r="P57" s="295">
        <v>148</v>
      </c>
      <c r="Q57" s="294">
        <v>37</v>
      </c>
      <c r="R57" s="295">
        <f t="shared" si="12"/>
        <v>47811</v>
      </c>
      <c r="S57" s="297">
        <f t="shared" si="13"/>
        <v>0.006866109500451795</v>
      </c>
      <c r="T57" s="296">
        <v>38277</v>
      </c>
      <c r="U57" s="294">
        <v>12101</v>
      </c>
      <c r="V57" s="295">
        <v>139</v>
      </c>
      <c r="W57" s="294">
        <v>28</v>
      </c>
      <c r="X57" s="278">
        <f t="shared" si="14"/>
        <v>50545</v>
      </c>
      <c r="Y57" s="293">
        <f t="shared" si="15"/>
        <v>-0.05409041448214458</v>
      </c>
    </row>
    <row r="58" spans="1:25" s="285" customFormat="1" ht="18.75" customHeight="1">
      <c r="A58" s="292" t="s">
        <v>60</v>
      </c>
      <c r="B58" s="289">
        <f>SUM(B59:B69)</f>
        <v>76134</v>
      </c>
      <c r="C58" s="288">
        <f>SUM(C59:C69)</f>
        <v>89746</v>
      </c>
      <c r="D58" s="287">
        <f>SUM(D59:D69)</f>
        <v>1286</v>
      </c>
      <c r="E58" s="288">
        <f>SUM(E59:E69)</f>
        <v>831</v>
      </c>
      <c r="F58" s="287">
        <f t="shared" si="8"/>
        <v>167997</v>
      </c>
      <c r="G58" s="290">
        <f t="shared" si="9"/>
        <v>0.25358688449363986</v>
      </c>
      <c r="H58" s="289">
        <f>SUM(H59:H69)</f>
        <v>59721</v>
      </c>
      <c r="I58" s="288">
        <f>SUM(I59:I69)</f>
        <v>70023</v>
      </c>
      <c r="J58" s="287">
        <f>SUM(J59:J69)</f>
        <v>1890</v>
      </c>
      <c r="K58" s="288">
        <f>SUM(K59:K69)</f>
        <v>1191</v>
      </c>
      <c r="L58" s="287">
        <f t="shared" si="10"/>
        <v>132825</v>
      </c>
      <c r="M58" s="291">
        <f t="shared" si="11"/>
        <v>0.26479954827780916</v>
      </c>
      <c r="N58" s="289">
        <f>SUM(N59:N69)</f>
        <v>798408</v>
      </c>
      <c r="O58" s="288">
        <f>SUM(O59:O69)</f>
        <v>757121</v>
      </c>
      <c r="P58" s="287">
        <f>SUM(P59:P69)</f>
        <v>15365</v>
      </c>
      <c r="Q58" s="288">
        <f>SUM(Q59:Q69)</f>
        <v>14478</v>
      </c>
      <c r="R58" s="287">
        <f t="shared" si="12"/>
        <v>1585372</v>
      </c>
      <c r="S58" s="290">
        <f t="shared" si="13"/>
        <v>0.22767433751543084</v>
      </c>
      <c r="T58" s="289">
        <f>SUM(T59:T69)</f>
        <v>629470</v>
      </c>
      <c r="U58" s="288">
        <f>SUM(U59:U69)</f>
        <v>607900</v>
      </c>
      <c r="V58" s="287">
        <f>SUM(V59:V69)</f>
        <v>16997</v>
      </c>
      <c r="W58" s="288">
        <f>SUM(W59:W69)</f>
        <v>16721</v>
      </c>
      <c r="X58" s="287">
        <f t="shared" si="14"/>
        <v>1271088</v>
      </c>
      <c r="Y58" s="286">
        <f t="shared" si="15"/>
        <v>0.24725589416311067</v>
      </c>
    </row>
    <row r="59" spans="1:25" s="269" customFormat="1" ht="18.75" customHeight="1">
      <c r="A59" s="284" t="s">
        <v>361</v>
      </c>
      <c r="B59" s="282">
        <v>20523</v>
      </c>
      <c r="C59" s="279">
        <v>20604</v>
      </c>
      <c r="D59" s="278">
        <v>3</v>
      </c>
      <c r="E59" s="279">
        <v>0</v>
      </c>
      <c r="F59" s="278">
        <f t="shared" si="8"/>
        <v>41130</v>
      </c>
      <c r="G59" s="281">
        <f t="shared" si="9"/>
        <v>0.06208461198249615</v>
      </c>
      <c r="H59" s="282">
        <v>17635</v>
      </c>
      <c r="I59" s="279">
        <v>16877</v>
      </c>
      <c r="J59" s="278"/>
      <c r="K59" s="279">
        <v>1</v>
      </c>
      <c r="L59" s="278">
        <f t="shared" si="10"/>
        <v>34513</v>
      </c>
      <c r="M59" s="283">
        <f t="shared" si="11"/>
        <v>0.19172485730014777</v>
      </c>
      <c r="N59" s="282">
        <v>211904</v>
      </c>
      <c r="O59" s="279">
        <v>197913</v>
      </c>
      <c r="P59" s="278">
        <v>302</v>
      </c>
      <c r="Q59" s="279">
        <v>345</v>
      </c>
      <c r="R59" s="278">
        <f t="shared" si="12"/>
        <v>410464</v>
      </c>
      <c r="S59" s="281">
        <f t="shared" si="13"/>
        <v>0.05894649285715517</v>
      </c>
      <c r="T59" s="280">
        <v>159626</v>
      </c>
      <c r="U59" s="279">
        <v>157491</v>
      </c>
      <c r="V59" s="278">
        <v>255</v>
      </c>
      <c r="W59" s="279">
        <v>223</v>
      </c>
      <c r="X59" s="278">
        <f t="shared" si="14"/>
        <v>317595</v>
      </c>
      <c r="Y59" s="277">
        <f t="shared" si="15"/>
        <v>0.29241329366016466</v>
      </c>
    </row>
    <row r="60" spans="1:25" s="269" customFormat="1" ht="18.75" customHeight="1">
      <c r="A60" s="284" t="s">
        <v>362</v>
      </c>
      <c r="B60" s="282">
        <v>10248</v>
      </c>
      <c r="C60" s="279">
        <v>12749</v>
      </c>
      <c r="D60" s="278">
        <v>0</v>
      </c>
      <c r="E60" s="279">
        <v>0</v>
      </c>
      <c r="F60" s="278">
        <f t="shared" si="8"/>
        <v>22997</v>
      </c>
      <c r="G60" s="281">
        <f t="shared" si="9"/>
        <v>0.03471334358768451</v>
      </c>
      <c r="H60" s="282">
        <v>7182</v>
      </c>
      <c r="I60" s="279">
        <v>8624</v>
      </c>
      <c r="J60" s="278"/>
      <c r="K60" s="279"/>
      <c r="L60" s="278">
        <f t="shared" si="10"/>
        <v>15806</v>
      </c>
      <c r="M60" s="283">
        <f t="shared" si="11"/>
        <v>0.4549538150069594</v>
      </c>
      <c r="N60" s="282">
        <v>100655</v>
      </c>
      <c r="O60" s="279">
        <v>92110</v>
      </c>
      <c r="P60" s="278">
        <v>375</v>
      </c>
      <c r="Q60" s="279">
        <v>252</v>
      </c>
      <c r="R60" s="278">
        <f t="shared" si="12"/>
        <v>193392</v>
      </c>
      <c r="S60" s="281">
        <f t="shared" si="13"/>
        <v>0.027772911014439638</v>
      </c>
      <c r="T60" s="280">
        <v>81363</v>
      </c>
      <c r="U60" s="279">
        <v>73208</v>
      </c>
      <c r="V60" s="278">
        <v>19</v>
      </c>
      <c r="W60" s="279">
        <v>10</v>
      </c>
      <c r="X60" s="278">
        <f t="shared" si="14"/>
        <v>154600</v>
      </c>
      <c r="Y60" s="277">
        <f t="shared" si="15"/>
        <v>0.25091849935316946</v>
      </c>
    </row>
    <row r="61" spans="1:25" s="269" customFormat="1" ht="18.75" customHeight="1">
      <c r="A61" s="284" t="s">
        <v>363</v>
      </c>
      <c r="B61" s="282">
        <v>9278</v>
      </c>
      <c r="C61" s="279">
        <v>11392</v>
      </c>
      <c r="D61" s="278">
        <v>0</v>
      </c>
      <c r="E61" s="279">
        <v>0</v>
      </c>
      <c r="F61" s="278">
        <f t="shared" si="8"/>
        <v>20670</v>
      </c>
      <c r="G61" s="281">
        <f t="shared" si="9"/>
        <v>0.031200800624317907</v>
      </c>
      <c r="H61" s="282">
        <v>7789</v>
      </c>
      <c r="I61" s="279">
        <v>10118</v>
      </c>
      <c r="J61" s="278"/>
      <c r="K61" s="279"/>
      <c r="L61" s="278">
        <f t="shared" si="10"/>
        <v>17907</v>
      </c>
      <c r="M61" s="283">
        <f t="shared" si="11"/>
        <v>0.15429720221142573</v>
      </c>
      <c r="N61" s="282">
        <v>105865</v>
      </c>
      <c r="O61" s="279">
        <v>117457</v>
      </c>
      <c r="P61" s="278">
        <v>3</v>
      </c>
      <c r="Q61" s="279"/>
      <c r="R61" s="278">
        <f t="shared" si="12"/>
        <v>223325</v>
      </c>
      <c r="S61" s="281">
        <f t="shared" si="13"/>
        <v>0.03207157148330713</v>
      </c>
      <c r="T61" s="280">
        <v>86018</v>
      </c>
      <c r="U61" s="279">
        <v>94440</v>
      </c>
      <c r="V61" s="278">
        <v>54</v>
      </c>
      <c r="W61" s="279">
        <v>26</v>
      </c>
      <c r="X61" s="278">
        <f t="shared" si="14"/>
        <v>180538</v>
      </c>
      <c r="Y61" s="277">
        <f t="shared" si="15"/>
        <v>0.23699719726594948</v>
      </c>
    </row>
    <row r="62" spans="1:25" s="269" customFormat="1" ht="18.75" customHeight="1">
      <c r="A62" s="284" t="s">
        <v>364</v>
      </c>
      <c r="B62" s="282">
        <v>6280</v>
      </c>
      <c r="C62" s="279">
        <v>9302</v>
      </c>
      <c r="D62" s="278">
        <v>0</v>
      </c>
      <c r="E62" s="279">
        <v>0</v>
      </c>
      <c r="F62" s="278">
        <f t="shared" si="8"/>
        <v>15582</v>
      </c>
      <c r="G62" s="281">
        <f t="shared" si="9"/>
        <v>0.02352060354756273</v>
      </c>
      <c r="H62" s="282">
        <v>5003</v>
      </c>
      <c r="I62" s="279">
        <v>7436</v>
      </c>
      <c r="J62" s="278"/>
      <c r="K62" s="279"/>
      <c r="L62" s="278">
        <f t="shared" si="10"/>
        <v>12439</v>
      </c>
      <c r="M62" s="283">
        <f t="shared" si="11"/>
        <v>0.2526730444569498</v>
      </c>
      <c r="N62" s="282">
        <v>72209</v>
      </c>
      <c r="O62" s="279">
        <v>61236</v>
      </c>
      <c r="P62" s="278">
        <v>12</v>
      </c>
      <c r="Q62" s="279">
        <v>8</v>
      </c>
      <c r="R62" s="278">
        <f t="shared" si="12"/>
        <v>133465</v>
      </c>
      <c r="S62" s="281">
        <f t="shared" si="13"/>
        <v>0.019166829902696008</v>
      </c>
      <c r="T62" s="280">
        <v>55792</v>
      </c>
      <c r="U62" s="279">
        <v>57756</v>
      </c>
      <c r="V62" s="278">
        <v>155</v>
      </c>
      <c r="W62" s="279">
        <v>95</v>
      </c>
      <c r="X62" s="278">
        <f t="shared" si="14"/>
        <v>113798</v>
      </c>
      <c r="Y62" s="277">
        <f t="shared" si="15"/>
        <v>0.17282377546178318</v>
      </c>
    </row>
    <row r="63" spans="1:25" s="269" customFormat="1" ht="18.75" customHeight="1">
      <c r="A63" s="284" t="s">
        <v>365</v>
      </c>
      <c r="B63" s="282">
        <v>4601</v>
      </c>
      <c r="C63" s="279">
        <v>5191</v>
      </c>
      <c r="D63" s="278">
        <v>0</v>
      </c>
      <c r="E63" s="279">
        <v>0</v>
      </c>
      <c r="F63" s="278">
        <f t="shared" si="8"/>
        <v>9792</v>
      </c>
      <c r="G63" s="281">
        <f t="shared" si="9"/>
        <v>0.014780756638283548</v>
      </c>
      <c r="H63" s="282">
        <v>2912</v>
      </c>
      <c r="I63" s="279">
        <v>3307</v>
      </c>
      <c r="J63" s="278"/>
      <c r="K63" s="279"/>
      <c r="L63" s="278">
        <f t="shared" si="10"/>
        <v>6219</v>
      </c>
      <c r="M63" s="283">
        <f t="shared" si="11"/>
        <v>0.5745296671490594</v>
      </c>
      <c r="N63" s="282">
        <v>39168</v>
      </c>
      <c r="O63" s="279">
        <v>41719</v>
      </c>
      <c r="P63" s="278"/>
      <c r="Q63" s="279">
        <v>0</v>
      </c>
      <c r="R63" s="278">
        <f t="shared" si="12"/>
        <v>80887</v>
      </c>
      <c r="S63" s="281">
        <f t="shared" si="13"/>
        <v>0.011616134344879722</v>
      </c>
      <c r="T63" s="280">
        <v>27962</v>
      </c>
      <c r="U63" s="279">
        <v>27182</v>
      </c>
      <c r="V63" s="278"/>
      <c r="W63" s="279">
        <v>0</v>
      </c>
      <c r="X63" s="278">
        <f t="shared" si="14"/>
        <v>55144</v>
      </c>
      <c r="Y63" s="277">
        <f t="shared" si="15"/>
        <v>0.46683229363122014</v>
      </c>
    </row>
    <row r="64" spans="1:25" s="269" customFormat="1" ht="18.75" customHeight="1">
      <c r="A64" s="284" t="s">
        <v>366</v>
      </c>
      <c r="B64" s="282">
        <v>3712</v>
      </c>
      <c r="C64" s="279">
        <v>5312</v>
      </c>
      <c r="D64" s="278">
        <v>0</v>
      </c>
      <c r="E64" s="279">
        <v>0</v>
      </c>
      <c r="F64" s="278">
        <f t="shared" si="8"/>
        <v>9024</v>
      </c>
      <c r="G64" s="281">
        <f>F64/$F$9</f>
        <v>0.013621481607829937</v>
      </c>
      <c r="H64" s="282">
        <v>2205</v>
      </c>
      <c r="I64" s="279">
        <v>3012</v>
      </c>
      <c r="J64" s="278"/>
      <c r="K64" s="279"/>
      <c r="L64" s="278">
        <f>SUM(H64:K64)</f>
        <v>5217</v>
      </c>
      <c r="M64" s="283">
        <f>IF(ISERROR(F64/L64-1),"         /0",(F64/L64-1))</f>
        <v>0.7297297297297298</v>
      </c>
      <c r="N64" s="282">
        <v>35073</v>
      </c>
      <c r="O64" s="279">
        <v>33708</v>
      </c>
      <c r="P64" s="278">
        <v>2</v>
      </c>
      <c r="Q64" s="279">
        <v>8</v>
      </c>
      <c r="R64" s="278">
        <f>SUM(N64:Q64)</f>
        <v>68791</v>
      </c>
      <c r="S64" s="281">
        <f>R64/$R$9</f>
        <v>0.009879034921787443</v>
      </c>
      <c r="T64" s="280">
        <v>27541</v>
      </c>
      <c r="U64" s="279">
        <v>24918</v>
      </c>
      <c r="V64" s="278"/>
      <c r="W64" s="279">
        <v>1</v>
      </c>
      <c r="X64" s="278">
        <f>SUM(T64:W64)</f>
        <v>52460</v>
      </c>
      <c r="Y64" s="277">
        <f>IF(ISERROR(R64/X64-1),"         /0",(R64/X64-1))</f>
        <v>0.3113038505528021</v>
      </c>
    </row>
    <row r="65" spans="1:25" s="269" customFormat="1" ht="18.75" customHeight="1">
      <c r="A65" s="284" t="s">
        <v>367</v>
      </c>
      <c r="B65" s="282">
        <v>3219</v>
      </c>
      <c r="C65" s="279">
        <v>4483</v>
      </c>
      <c r="D65" s="278">
        <v>8</v>
      </c>
      <c r="E65" s="279">
        <v>4</v>
      </c>
      <c r="F65" s="278">
        <f t="shared" si="8"/>
        <v>7714</v>
      </c>
      <c r="G65" s="281">
        <f t="shared" si="9"/>
        <v>0.011644072376196824</v>
      </c>
      <c r="H65" s="282">
        <v>1944</v>
      </c>
      <c r="I65" s="279">
        <v>3187</v>
      </c>
      <c r="J65" s="278"/>
      <c r="K65" s="279"/>
      <c r="L65" s="278">
        <f t="shared" si="10"/>
        <v>5131</v>
      </c>
      <c r="M65" s="283">
        <f t="shared" si="11"/>
        <v>0.5034106412005457</v>
      </c>
      <c r="N65" s="282">
        <v>37550</v>
      </c>
      <c r="O65" s="279">
        <v>40908</v>
      </c>
      <c r="P65" s="278">
        <v>202</v>
      </c>
      <c r="Q65" s="279">
        <v>9</v>
      </c>
      <c r="R65" s="278">
        <f t="shared" si="12"/>
        <v>78669</v>
      </c>
      <c r="S65" s="281">
        <f t="shared" si="13"/>
        <v>0.011297608673548813</v>
      </c>
      <c r="T65" s="280">
        <v>28205</v>
      </c>
      <c r="U65" s="279">
        <v>28622</v>
      </c>
      <c r="V65" s="278">
        <v>10</v>
      </c>
      <c r="W65" s="279">
        <v>1</v>
      </c>
      <c r="X65" s="278">
        <f t="shared" si="14"/>
        <v>56838</v>
      </c>
      <c r="Y65" s="277">
        <f t="shared" si="15"/>
        <v>0.3840916288398606</v>
      </c>
    </row>
    <row r="66" spans="1:25" s="269" customFormat="1" ht="18.75" customHeight="1">
      <c r="A66" s="284" t="s">
        <v>368</v>
      </c>
      <c r="B66" s="282">
        <v>1461</v>
      </c>
      <c r="C66" s="279">
        <v>1541</v>
      </c>
      <c r="D66" s="278">
        <v>0</v>
      </c>
      <c r="E66" s="279">
        <v>0</v>
      </c>
      <c r="F66" s="278">
        <f t="shared" si="8"/>
        <v>3002</v>
      </c>
      <c r="G66" s="281">
        <f t="shared" si="9"/>
        <v>0.004531437033101227</v>
      </c>
      <c r="H66" s="282">
        <v>600</v>
      </c>
      <c r="I66" s="279">
        <v>641</v>
      </c>
      <c r="J66" s="278"/>
      <c r="K66" s="279"/>
      <c r="L66" s="278">
        <f t="shared" si="10"/>
        <v>1241</v>
      </c>
      <c r="M66" s="283">
        <f t="shared" si="11"/>
        <v>1.419016921837228</v>
      </c>
      <c r="N66" s="282">
        <v>16354</v>
      </c>
      <c r="O66" s="279">
        <v>12275</v>
      </c>
      <c r="P66" s="278">
        <v>5</v>
      </c>
      <c r="Q66" s="279"/>
      <c r="R66" s="278">
        <f t="shared" si="12"/>
        <v>28634</v>
      </c>
      <c r="S66" s="281">
        <f t="shared" si="13"/>
        <v>0.0041121118453062416</v>
      </c>
      <c r="T66" s="280">
        <v>9530</v>
      </c>
      <c r="U66" s="279">
        <v>7869</v>
      </c>
      <c r="V66" s="278">
        <v>1</v>
      </c>
      <c r="W66" s="279"/>
      <c r="X66" s="278">
        <f t="shared" si="14"/>
        <v>17400</v>
      </c>
      <c r="Y66" s="277">
        <f t="shared" si="15"/>
        <v>0.6456321839080459</v>
      </c>
    </row>
    <row r="67" spans="1:25" s="269" customFormat="1" ht="18.75" customHeight="1">
      <c r="A67" s="284" t="s">
        <v>369</v>
      </c>
      <c r="B67" s="282">
        <v>1464</v>
      </c>
      <c r="C67" s="279">
        <v>1236</v>
      </c>
      <c r="D67" s="278">
        <v>0</v>
      </c>
      <c r="E67" s="279">
        <v>0</v>
      </c>
      <c r="F67" s="278">
        <f t="shared" si="8"/>
        <v>2700</v>
      </c>
      <c r="G67" s="281">
        <f t="shared" si="9"/>
        <v>0.004075576278938478</v>
      </c>
      <c r="H67" s="282">
        <v>1100</v>
      </c>
      <c r="I67" s="279">
        <v>1142</v>
      </c>
      <c r="J67" s="278"/>
      <c r="K67" s="279"/>
      <c r="L67" s="278">
        <f t="shared" si="10"/>
        <v>2242</v>
      </c>
      <c r="M67" s="283">
        <f t="shared" si="11"/>
        <v>0.20428189116859952</v>
      </c>
      <c r="N67" s="282">
        <v>14026</v>
      </c>
      <c r="O67" s="279">
        <v>12385</v>
      </c>
      <c r="P67" s="278">
        <v>2</v>
      </c>
      <c r="Q67" s="279"/>
      <c r="R67" s="278">
        <f t="shared" si="12"/>
        <v>26413</v>
      </c>
      <c r="S67" s="281">
        <f t="shared" si="13"/>
        <v>0.0037931553457453988</v>
      </c>
      <c r="T67" s="280">
        <v>12294</v>
      </c>
      <c r="U67" s="279">
        <v>12226</v>
      </c>
      <c r="V67" s="278">
        <v>48</v>
      </c>
      <c r="W67" s="279">
        <v>43</v>
      </c>
      <c r="X67" s="278">
        <f t="shared" si="14"/>
        <v>24611</v>
      </c>
      <c r="Y67" s="277">
        <f t="shared" si="15"/>
        <v>0.07321929218642076</v>
      </c>
    </row>
    <row r="68" spans="1:25" s="269" customFormat="1" ht="18.75" customHeight="1">
      <c r="A68" s="284" t="s">
        <v>370</v>
      </c>
      <c r="B68" s="282">
        <v>1015</v>
      </c>
      <c r="C68" s="279">
        <v>815</v>
      </c>
      <c r="D68" s="278">
        <v>299</v>
      </c>
      <c r="E68" s="279">
        <v>0</v>
      </c>
      <c r="F68" s="278">
        <f t="shared" si="8"/>
        <v>2129</v>
      </c>
      <c r="G68" s="281">
        <f t="shared" si="9"/>
        <v>0.0032136673695777854</v>
      </c>
      <c r="H68" s="282">
        <v>140</v>
      </c>
      <c r="I68" s="279">
        <v>93</v>
      </c>
      <c r="J68" s="278">
        <v>971</v>
      </c>
      <c r="K68" s="279">
        <v>490</v>
      </c>
      <c r="L68" s="278">
        <f t="shared" si="10"/>
        <v>1694</v>
      </c>
      <c r="M68" s="283">
        <f t="shared" si="11"/>
        <v>0.25678866587957505</v>
      </c>
      <c r="N68" s="282">
        <v>5066</v>
      </c>
      <c r="O68" s="279">
        <v>4470</v>
      </c>
      <c r="P68" s="278">
        <v>4469</v>
      </c>
      <c r="Q68" s="279">
        <v>4322</v>
      </c>
      <c r="R68" s="278">
        <f t="shared" si="12"/>
        <v>18327</v>
      </c>
      <c r="S68" s="281">
        <f t="shared" si="13"/>
        <v>0.002631929656664367</v>
      </c>
      <c r="T68" s="280">
        <v>1774</v>
      </c>
      <c r="U68" s="279">
        <v>837</v>
      </c>
      <c r="V68" s="278">
        <v>7218</v>
      </c>
      <c r="W68" s="279">
        <v>7229</v>
      </c>
      <c r="X68" s="278">
        <f t="shared" si="14"/>
        <v>17058</v>
      </c>
      <c r="Y68" s="277">
        <f t="shared" si="15"/>
        <v>0.07439324657052415</v>
      </c>
    </row>
    <row r="69" spans="1:25" s="269" customFormat="1" ht="18.75" customHeight="1" thickBot="1">
      <c r="A69" s="284" t="s">
        <v>315</v>
      </c>
      <c r="B69" s="282">
        <v>14333</v>
      </c>
      <c r="C69" s="279">
        <v>17121</v>
      </c>
      <c r="D69" s="278">
        <v>976</v>
      </c>
      <c r="E69" s="279">
        <v>827</v>
      </c>
      <c r="F69" s="278">
        <f t="shared" si="8"/>
        <v>33257</v>
      </c>
      <c r="G69" s="281">
        <f t="shared" si="9"/>
        <v>0.050200533447650734</v>
      </c>
      <c r="H69" s="282">
        <v>13211</v>
      </c>
      <c r="I69" s="279">
        <v>15586</v>
      </c>
      <c r="J69" s="278">
        <v>919</v>
      </c>
      <c r="K69" s="279">
        <v>700</v>
      </c>
      <c r="L69" s="278">
        <f t="shared" si="10"/>
        <v>30416</v>
      </c>
      <c r="M69" s="283">
        <f t="shared" si="11"/>
        <v>0.09340478695423471</v>
      </c>
      <c r="N69" s="282">
        <v>160538</v>
      </c>
      <c r="O69" s="279">
        <v>142940</v>
      </c>
      <c r="P69" s="278">
        <v>9993</v>
      </c>
      <c r="Q69" s="279">
        <v>9534</v>
      </c>
      <c r="R69" s="278">
        <f t="shared" si="12"/>
        <v>323005</v>
      </c>
      <c r="S69" s="281">
        <f t="shared" si="13"/>
        <v>0.046386557469900905</v>
      </c>
      <c r="T69" s="280">
        <v>139365</v>
      </c>
      <c r="U69" s="279">
        <v>123351</v>
      </c>
      <c r="V69" s="278">
        <v>9237</v>
      </c>
      <c r="W69" s="279">
        <v>9093</v>
      </c>
      <c r="X69" s="278">
        <f t="shared" si="14"/>
        <v>281046</v>
      </c>
      <c r="Y69" s="277">
        <f t="shared" si="15"/>
        <v>0.14929584480832325</v>
      </c>
    </row>
    <row r="70" spans="1:25" s="285" customFormat="1" ht="18.75" customHeight="1">
      <c r="A70" s="292" t="s">
        <v>59</v>
      </c>
      <c r="B70" s="289">
        <f>SUM(B71:B77)</f>
        <v>6507</v>
      </c>
      <c r="C70" s="288">
        <f>SUM(C71:C77)</f>
        <v>6948</v>
      </c>
      <c r="D70" s="287">
        <f>SUM(D71:D77)</f>
        <v>37</v>
      </c>
      <c r="E70" s="288">
        <f>SUM(E71:E77)</f>
        <v>14</v>
      </c>
      <c r="F70" s="287">
        <f t="shared" si="8"/>
        <v>13506</v>
      </c>
      <c r="G70" s="290">
        <f t="shared" si="9"/>
        <v>0.02038693823086781</v>
      </c>
      <c r="H70" s="289">
        <f>SUM(H71:H77)</f>
        <v>5725</v>
      </c>
      <c r="I70" s="288">
        <f>SUM(I71:I77)</f>
        <v>5697</v>
      </c>
      <c r="J70" s="287">
        <f>SUM(J71:J77)</f>
        <v>345</v>
      </c>
      <c r="K70" s="288">
        <f>SUM(K71:K77)</f>
        <v>532</v>
      </c>
      <c r="L70" s="287">
        <f t="shared" si="10"/>
        <v>12299</v>
      </c>
      <c r="M70" s="291">
        <f t="shared" si="11"/>
        <v>0.09813806000487846</v>
      </c>
      <c r="N70" s="289">
        <f>SUM(N71:N77)</f>
        <v>64784</v>
      </c>
      <c r="O70" s="288">
        <f>SUM(O71:O77)</f>
        <v>65093</v>
      </c>
      <c r="P70" s="287">
        <f>SUM(P71:P77)</f>
        <v>995</v>
      </c>
      <c r="Q70" s="288">
        <f>SUM(Q71:Q77)</f>
        <v>1190</v>
      </c>
      <c r="R70" s="287">
        <f t="shared" si="12"/>
        <v>132062</v>
      </c>
      <c r="S70" s="290">
        <f t="shared" si="13"/>
        <v>0.01896534590049706</v>
      </c>
      <c r="T70" s="289">
        <f>SUM(T71:T77)</f>
        <v>58834</v>
      </c>
      <c r="U70" s="288">
        <f>SUM(U71:U77)</f>
        <v>56550</v>
      </c>
      <c r="V70" s="287">
        <f>SUM(V71:V77)</f>
        <v>3120</v>
      </c>
      <c r="W70" s="288">
        <f>SUM(W71:W77)</f>
        <v>4232</v>
      </c>
      <c r="X70" s="287">
        <f t="shared" si="14"/>
        <v>122736</v>
      </c>
      <c r="Y70" s="286">
        <f t="shared" si="15"/>
        <v>0.07598422630686996</v>
      </c>
    </row>
    <row r="71" spans="1:25" ht="18.75" customHeight="1">
      <c r="A71" s="284" t="s">
        <v>371</v>
      </c>
      <c r="B71" s="282">
        <v>1444</v>
      </c>
      <c r="C71" s="279">
        <v>1123</v>
      </c>
      <c r="D71" s="278">
        <v>0</v>
      </c>
      <c r="E71" s="279">
        <v>2</v>
      </c>
      <c r="F71" s="278">
        <f t="shared" si="8"/>
        <v>2569</v>
      </c>
      <c r="G71" s="281">
        <f t="shared" si="9"/>
        <v>0.003877835355775167</v>
      </c>
      <c r="H71" s="282">
        <v>1353</v>
      </c>
      <c r="I71" s="279">
        <v>1108</v>
      </c>
      <c r="J71" s="278">
        <v>90</v>
      </c>
      <c r="K71" s="279">
        <v>51</v>
      </c>
      <c r="L71" s="278">
        <f t="shared" si="10"/>
        <v>2602</v>
      </c>
      <c r="M71" s="283">
        <f t="shared" si="11"/>
        <v>-0.012682551883166804</v>
      </c>
      <c r="N71" s="282">
        <v>13901</v>
      </c>
      <c r="O71" s="279">
        <v>14552</v>
      </c>
      <c r="P71" s="278">
        <v>394</v>
      </c>
      <c r="Q71" s="279">
        <v>458</v>
      </c>
      <c r="R71" s="278">
        <f t="shared" si="12"/>
        <v>29305</v>
      </c>
      <c r="S71" s="281">
        <f t="shared" si="13"/>
        <v>0.00420847375940139</v>
      </c>
      <c r="T71" s="280">
        <v>11575</v>
      </c>
      <c r="U71" s="279">
        <v>11958</v>
      </c>
      <c r="V71" s="278">
        <v>917</v>
      </c>
      <c r="W71" s="279">
        <v>875</v>
      </c>
      <c r="X71" s="278">
        <f t="shared" si="14"/>
        <v>25325</v>
      </c>
      <c r="Y71" s="277">
        <f t="shared" si="15"/>
        <v>0.15715695952615993</v>
      </c>
    </row>
    <row r="72" spans="1:25" ht="18.75" customHeight="1">
      <c r="A72" s="284" t="s">
        <v>372</v>
      </c>
      <c r="B72" s="282">
        <v>1110</v>
      </c>
      <c r="C72" s="279">
        <v>1127</v>
      </c>
      <c r="D72" s="278">
        <v>1</v>
      </c>
      <c r="E72" s="279">
        <v>0</v>
      </c>
      <c r="F72" s="278">
        <f t="shared" si="8"/>
        <v>2238</v>
      </c>
      <c r="G72" s="281">
        <f t="shared" si="9"/>
        <v>0.0033781998934312276</v>
      </c>
      <c r="H72" s="282">
        <v>906</v>
      </c>
      <c r="I72" s="279">
        <v>974</v>
      </c>
      <c r="J72" s="278"/>
      <c r="K72" s="279">
        <v>10</v>
      </c>
      <c r="L72" s="278">
        <f t="shared" si="10"/>
        <v>1890</v>
      </c>
      <c r="M72" s="283">
        <f t="shared" si="11"/>
        <v>0.18412698412698414</v>
      </c>
      <c r="N72" s="282">
        <v>11076</v>
      </c>
      <c r="O72" s="279">
        <v>11996</v>
      </c>
      <c r="P72" s="278">
        <v>100</v>
      </c>
      <c r="Q72" s="279">
        <v>155</v>
      </c>
      <c r="R72" s="278">
        <f t="shared" si="12"/>
        <v>23327</v>
      </c>
      <c r="S72" s="281">
        <f t="shared" si="13"/>
        <v>0.0033499767065537016</v>
      </c>
      <c r="T72" s="280">
        <v>8717</v>
      </c>
      <c r="U72" s="279">
        <v>10144</v>
      </c>
      <c r="V72" s="278">
        <v>36</v>
      </c>
      <c r="W72" s="279">
        <v>98</v>
      </c>
      <c r="X72" s="278">
        <f t="shared" si="14"/>
        <v>18995</v>
      </c>
      <c r="Y72" s="277">
        <f t="shared" si="15"/>
        <v>0.2280600157936299</v>
      </c>
    </row>
    <row r="73" spans="1:25" ht="18.75" customHeight="1">
      <c r="A73" s="284" t="s">
        <v>373</v>
      </c>
      <c r="B73" s="282">
        <v>1289</v>
      </c>
      <c r="C73" s="279">
        <v>730</v>
      </c>
      <c r="D73" s="278">
        <v>0</v>
      </c>
      <c r="E73" s="279">
        <v>0</v>
      </c>
      <c r="F73" s="278">
        <f t="shared" si="8"/>
        <v>2019</v>
      </c>
      <c r="G73" s="281">
        <f t="shared" si="9"/>
        <v>0.00304762537302844</v>
      </c>
      <c r="H73" s="282">
        <v>1295</v>
      </c>
      <c r="I73" s="279">
        <v>863</v>
      </c>
      <c r="J73" s="278">
        <v>0</v>
      </c>
      <c r="K73" s="279">
        <v>0</v>
      </c>
      <c r="L73" s="278">
        <f t="shared" si="10"/>
        <v>2158</v>
      </c>
      <c r="M73" s="283">
        <f t="shared" si="11"/>
        <v>-0.06441149212233555</v>
      </c>
      <c r="N73" s="282">
        <v>11531</v>
      </c>
      <c r="O73" s="279">
        <v>10103</v>
      </c>
      <c r="P73" s="278">
        <v>0</v>
      </c>
      <c r="Q73" s="279">
        <v>94</v>
      </c>
      <c r="R73" s="278">
        <f t="shared" si="12"/>
        <v>21728</v>
      </c>
      <c r="S73" s="281">
        <f t="shared" si="13"/>
        <v>0.003120345259999092</v>
      </c>
      <c r="T73" s="280">
        <v>11724</v>
      </c>
      <c r="U73" s="279">
        <v>10345</v>
      </c>
      <c r="V73" s="278">
        <v>213</v>
      </c>
      <c r="W73" s="279">
        <v>280</v>
      </c>
      <c r="X73" s="278">
        <f t="shared" si="14"/>
        <v>22562</v>
      </c>
      <c r="Y73" s="277">
        <f t="shared" si="15"/>
        <v>-0.03696480808438973</v>
      </c>
    </row>
    <row r="74" spans="1:25" ht="18.75" customHeight="1">
      <c r="A74" s="284" t="s">
        <v>374</v>
      </c>
      <c r="B74" s="282">
        <v>598</v>
      </c>
      <c r="C74" s="279">
        <v>1028</v>
      </c>
      <c r="D74" s="278">
        <v>0</v>
      </c>
      <c r="E74" s="279">
        <v>0</v>
      </c>
      <c r="F74" s="278">
        <f t="shared" si="8"/>
        <v>1626</v>
      </c>
      <c r="G74" s="281">
        <f t="shared" si="9"/>
        <v>0.0024544026035385057</v>
      </c>
      <c r="H74" s="282">
        <v>158</v>
      </c>
      <c r="I74" s="279">
        <v>283</v>
      </c>
      <c r="J74" s="278"/>
      <c r="K74" s="279"/>
      <c r="L74" s="278">
        <f t="shared" si="10"/>
        <v>441</v>
      </c>
      <c r="M74" s="283">
        <f t="shared" si="11"/>
        <v>2.687074829931973</v>
      </c>
      <c r="N74" s="282">
        <v>5015</v>
      </c>
      <c r="O74" s="279">
        <v>6880</v>
      </c>
      <c r="P74" s="278"/>
      <c r="Q74" s="279">
        <v>2</v>
      </c>
      <c r="R74" s="278">
        <f t="shared" si="12"/>
        <v>11897</v>
      </c>
      <c r="S74" s="281">
        <f t="shared" si="13"/>
        <v>0.0017085211505066828</v>
      </c>
      <c r="T74" s="280">
        <v>2561</v>
      </c>
      <c r="U74" s="279">
        <v>2559</v>
      </c>
      <c r="V74" s="278">
        <v>1</v>
      </c>
      <c r="W74" s="279"/>
      <c r="X74" s="278">
        <f t="shared" si="14"/>
        <v>5121</v>
      </c>
      <c r="Y74" s="277">
        <f t="shared" si="15"/>
        <v>1.323179066588557</v>
      </c>
    </row>
    <row r="75" spans="1:25" ht="18.75" customHeight="1">
      <c r="A75" s="284" t="s">
        <v>375</v>
      </c>
      <c r="B75" s="282">
        <v>290</v>
      </c>
      <c r="C75" s="279">
        <v>557</v>
      </c>
      <c r="D75" s="278">
        <v>0</v>
      </c>
      <c r="E75" s="279">
        <v>0</v>
      </c>
      <c r="F75" s="278">
        <f>SUM(B75:E75)</f>
        <v>847</v>
      </c>
      <c r="G75" s="281">
        <f>F75/$F$9</f>
        <v>0.0012785233734299596</v>
      </c>
      <c r="H75" s="282">
        <v>255</v>
      </c>
      <c r="I75" s="279">
        <v>390</v>
      </c>
      <c r="J75" s="278"/>
      <c r="K75" s="279">
        <v>45</v>
      </c>
      <c r="L75" s="278">
        <f>SUM(H75:K75)</f>
        <v>690</v>
      </c>
      <c r="M75" s="283">
        <f>IF(ISERROR(F75/L75-1),"         /0",(F75/L75-1))</f>
        <v>0.22753623188405792</v>
      </c>
      <c r="N75" s="282">
        <v>3012</v>
      </c>
      <c r="O75" s="279">
        <v>3091</v>
      </c>
      <c r="P75" s="278">
        <v>2</v>
      </c>
      <c r="Q75" s="279">
        <v>37</v>
      </c>
      <c r="R75" s="278">
        <f>SUM(N75:Q75)</f>
        <v>6142</v>
      </c>
      <c r="S75" s="281">
        <f>R75/$R$9</f>
        <v>0.0008820489960840586</v>
      </c>
      <c r="T75" s="280">
        <v>3037</v>
      </c>
      <c r="U75" s="279">
        <v>2779</v>
      </c>
      <c r="V75" s="278"/>
      <c r="W75" s="279">
        <v>198</v>
      </c>
      <c r="X75" s="278">
        <f>SUM(T75:W75)</f>
        <v>6014</v>
      </c>
      <c r="Y75" s="277">
        <f>IF(ISERROR(R75/X75-1),"         /0",(R75/X75-1))</f>
        <v>0.021283671433322215</v>
      </c>
    </row>
    <row r="76" spans="1:25" ht="18.75" customHeight="1">
      <c r="A76" s="284" t="s">
        <v>376</v>
      </c>
      <c r="B76" s="282">
        <v>352</v>
      </c>
      <c r="C76" s="279">
        <v>257</v>
      </c>
      <c r="D76" s="278">
        <v>0</v>
      </c>
      <c r="E76" s="279">
        <v>0</v>
      </c>
      <c r="F76" s="278">
        <f>SUM(B76:E76)</f>
        <v>609</v>
      </c>
      <c r="G76" s="281">
        <f>F76/$F$9</f>
        <v>0.0009192688718050124</v>
      </c>
      <c r="H76" s="282">
        <v>421</v>
      </c>
      <c r="I76" s="279">
        <v>403</v>
      </c>
      <c r="J76" s="278"/>
      <c r="K76" s="279">
        <v>30</v>
      </c>
      <c r="L76" s="278">
        <f>SUM(H76:K76)</f>
        <v>854</v>
      </c>
      <c r="M76" s="283">
        <f>IF(ISERROR(F76/L76-1),"         /0",(F76/L76-1))</f>
        <v>-0.28688524590163933</v>
      </c>
      <c r="N76" s="282">
        <v>3676</v>
      </c>
      <c r="O76" s="279">
        <v>3200</v>
      </c>
      <c r="P76" s="278">
        <v>2</v>
      </c>
      <c r="Q76" s="279">
        <v>67</v>
      </c>
      <c r="R76" s="278">
        <f>SUM(N76:Q76)</f>
        <v>6945</v>
      </c>
      <c r="S76" s="281">
        <f>R76/$R$9</f>
        <v>0.0009973673522962858</v>
      </c>
      <c r="T76" s="280">
        <v>3715</v>
      </c>
      <c r="U76" s="279">
        <v>3485</v>
      </c>
      <c r="V76" s="278">
        <v>5</v>
      </c>
      <c r="W76" s="279">
        <v>194</v>
      </c>
      <c r="X76" s="278">
        <f>SUM(T76:W76)</f>
        <v>7399</v>
      </c>
      <c r="Y76" s="277">
        <f>IF(ISERROR(R76/X76-1),"         /0",(R76/X76-1))</f>
        <v>-0.0613596431950264</v>
      </c>
    </row>
    <row r="77" spans="1:25" ht="18.75" customHeight="1" thickBot="1">
      <c r="A77" s="284" t="s">
        <v>315</v>
      </c>
      <c r="B77" s="282">
        <v>1424</v>
      </c>
      <c r="C77" s="279">
        <v>2126</v>
      </c>
      <c r="D77" s="278">
        <v>36</v>
      </c>
      <c r="E77" s="279">
        <v>12</v>
      </c>
      <c r="F77" s="278">
        <f>SUM(B77:E77)</f>
        <v>3598</v>
      </c>
      <c r="G77" s="281">
        <f>F77/$F$9</f>
        <v>0.0054310827598594985</v>
      </c>
      <c r="H77" s="282">
        <v>1337</v>
      </c>
      <c r="I77" s="279">
        <v>1676</v>
      </c>
      <c r="J77" s="278">
        <v>255</v>
      </c>
      <c r="K77" s="279">
        <v>396</v>
      </c>
      <c r="L77" s="278">
        <f>SUM(H77:K77)</f>
        <v>3664</v>
      </c>
      <c r="M77" s="283">
        <f>IF(ISERROR(F77/L77-1),"         /0",(F77/L77-1))</f>
        <v>-0.01801310043668125</v>
      </c>
      <c r="N77" s="282">
        <v>16573</v>
      </c>
      <c r="O77" s="279">
        <v>15271</v>
      </c>
      <c r="P77" s="278">
        <v>497</v>
      </c>
      <c r="Q77" s="279">
        <v>377</v>
      </c>
      <c r="R77" s="278">
        <f>SUM(N77:Q77)</f>
        <v>32718</v>
      </c>
      <c r="S77" s="281">
        <f>R77/$R$9</f>
        <v>0.004698612675655849</v>
      </c>
      <c r="T77" s="280">
        <v>17505</v>
      </c>
      <c r="U77" s="279">
        <v>15280</v>
      </c>
      <c r="V77" s="278">
        <v>1948</v>
      </c>
      <c r="W77" s="279">
        <v>2587</v>
      </c>
      <c r="X77" s="278">
        <f>SUM(T77:W77)</f>
        <v>37320</v>
      </c>
      <c r="Y77" s="277">
        <f>IF(ISERROR(R77/X77-1),"         /0",(R77/X77-1))</f>
        <v>-0.12331189710610935</v>
      </c>
    </row>
    <row r="78" spans="1:25" s="269" customFormat="1" ht="18.75" customHeight="1" thickBot="1">
      <c r="A78" s="276" t="s">
        <v>58</v>
      </c>
      <c r="B78" s="273">
        <v>826</v>
      </c>
      <c r="C78" s="272">
        <v>81</v>
      </c>
      <c r="D78" s="271">
        <v>0</v>
      </c>
      <c r="E78" s="272">
        <v>0</v>
      </c>
      <c r="F78" s="271">
        <f>SUM(B78:E78)</f>
        <v>907</v>
      </c>
      <c r="G78" s="274">
        <f>F78/$F$9</f>
        <v>0.0013690917351841482</v>
      </c>
      <c r="H78" s="273">
        <v>833</v>
      </c>
      <c r="I78" s="272">
        <v>329</v>
      </c>
      <c r="J78" s="271"/>
      <c r="K78" s="272"/>
      <c r="L78" s="271">
        <f>SUM(H78:K78)</f>
        <v>1162</v>
      </c>
      <c r="M78" s="275">
        <f>IF(ISERROR(F78/L78-1),"         /0",(F78/L78-1))</f>
        <v>-0.2194492254733219</v>
      </c>
      <c r="N78" s="273">
        <v>11722</v>
      </c>
      <c r="O78" s="272">
        <v>2821</v>
      </c>
      <c r="P78" s="271">
        <v>1856</v>
      </c>
      <c r="Q78" s="272">
        <v>1872</v>
      </c>
      <c r="R78" s="271">
        <f>SUM(N78:Q78)</f>
        <v>18271</v>
      </c>
      <c r="S78" s="274">
        <f>R78/$R$9</f>
        <v>0.0026238875297056063</v>
      </c>
      <c r="T78" s="273">
        <v>13325</v>
      </c>
      <c r="U78" s="272">
        <v>4129</v>
      </c>
      <c r="V78" s="271">
        <v>46</v>
      </c>
      <c r="W78" s="272">
        <v>17</v>
      </c>
      <c r="X78" s="271">
        <f>SUM(T78:W78)</f>
        <v>17517</v>
      </c>
      <c r="Y78" s="270">
        <f>IF(ISERROR(R78/X78-1),"         /0",(R78/X78-1))</f>
        <v>0.043043900211223285</v>
      </c>
    </row>
    <row r="79" ht="15" thickTop="1">
      <c r="A79" s="137" t="s">
        <v>44</v>
      </c>
    </row>
    <row r="80" ht="14.25">
      <c r="A80" s="137" t="s">
        <v>57</v>
      </c>
    </row>
  </sheetData>
  <sheetProtection/>
  <mergeCells count="26">
    <mergeCell ref="N6:R6"/>
    <mergeCell ref="T6:X6"/>
    <mergeCell ref="M6:M8"/>
    <mergeCell ref="S6:S8"/>
    <mergeCell ref="B5:M5"/>
    <mergeCell ref="N5:Y5"/>
    <mergeCell ref="F7:F8"/>
    <mergeCell ref="H6:L6"/>
    <mergeCell ref="R7:R8"/>
    <mergeCell ref="X7:X8"/>
    <mergeCell ref="X1:Y1"/>
    <mergeCell ref="A3:Y3"/>
    <mergeCell ref="A5:A8"/>
    <mergeCell ref="G6:G8"/>
    <mergeCell ref="B6:F6"/>
    <mergeCell ref="Y6:Y8"/>
    <mergeCell ref="D7:E7"/>
    <mergeCell ref="B7:C7"/>
    <mergeCell ref="V7:W7"/>
    <mergeCell ref="A4:Y4"/>
    <mergeCell ref="H7:I7"/>
    <mergeCell ref="J7:K7"/>
    <mergeCell ref="L7:L8"/>
    <mergeCell ref="N7:O7"/>
    <mergeCell ref="P7:Q7"/>
    <mergeCell ref="T7:U7"/>
  </mergeCells>
  <conditionalFormatting sqref="Y79:Y65536 M79:M65536 Y3 M3 M5:M8 Y5:Y8">
    <cfRule type="cellIs" priority="1" dxfId="75" operator="lessThan" stopIfTrue="1">
      <formula>0</formula>
    </cfRule>
  </conditionalFormatting>
  <conditionalFormatting sqref="Y9:Y78 M9:M78">
    <cfRule type="cellIs" priority="2" dxfId="75" operator="lessThan" stopIfTrue="1">
      <formula>0</formula>
    </cfRule>
    <cfRule type="cellIs" priority="3" dxfId="77" operator="greaterThanOrEqual" stopIfTrue="1">
      <formula>0</formula>
    </cfRule>
  </conditionalFormatting>
  <hyperlinks>
    <hyperlink ref="X1:Y1" location="INDICE!A1" display="Volver al Indice"/>
  </hyperlinks>
  <printOptions/>
  <pageMargins left="0.7086614173228347" right="0.7086614173228347" top="0.35433070866141736" bottom="0.15748031496062992" header="0.31496062992125984" footer="0.11811023622047245"/>
  <pageSetup horizontalDpi="600" verticalDpi="600" orientation="landscape" scale="4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30"/>
  </sheetPr>
  <dimension ref="A1:Y65"/>
  <sheetViews>
    <sheetView showGridLines="0" zoomScale="80" zoomScaleNormal="80" zoomScalePageLayoutView="0" workbookViewId="0" topLeftCell="A1">
      <selection activeCell="A1" sqref="A1"/>
    </sheetView>
  </sheetViews>
  <sheetFormatPr defaultColWidth="8.00390625" defaultRowHeight="15"/>
  <cols>
    <col min="1" max="1" width="25.8515625" style="171" customWidth="1"/>
    <col min="2" max="2" width="9.421875" style="171" bestFit="1" customWidth="1"/>
    <col min="3" max="3" width="9.7109375" style="171" bestFit="1" customWidth="1"/>
    <col min="4" max="4" width="8.00390625" style="171" bestFit="1" customWidth="1"/>
    <col min="5" max="5" width="9.7109375" style="171" bestFit="1" customWidth="1"/>
    <col min="6" max="6" width="9.421875" style="171" bestFit="1" customWidth="1"/>
    <col min="7" max="7" width="9.7109375" style="171" customWidth="1"/>
    <col min="8" max="8" width="9.28125" style="171" bestFit="1" customWidth="1"/>
    <col min="9" max="9" width="9.7109375" style="171" bestFit="1" customWidth="1"/>
    <col min="10" max="10" width="8.57421875" style="171" customWidth="1"/>
    <col min="11" max="11" width="9.7109375" style="171" bestFit="1" customWidth="1"/>
    <col min="12" max="12" width="9.28125" style="171" bestFit="1" customWidth="1"/>
    <col min="13" max="13" width="8.7109375" style="171" bestFit="1" customWidth="1"/>
    <col min="14" max="14" width="11.57421875" style="171" customWidth="1"/>
    <col min="15" max="15" width="11.28125" style="171" customWidth="1"/>
    <col min="16" max="16" width="9.00390625" style="171" customWidth="1"/>
    <col min="17" max="17" width="10.8515625" style="171" customWidth="1"/>
    <col min="18" max="18" width="11.140625" style="171" bestFit="1" customWidth="1"/>
    <col min="19" max="19" width="9.140625" style="171" customWidth="1"/>
    <col min="20" max="21" width="11.140625" style="171" bestFit="1" customWidth="1"/>
    <col min="22" max="23" width="10.28125" style="171" customWidth="1"/>
    <col min="24" max="24" width="11.140625" style="171" bestFit="1" customWidth="1"/>
    <col min="25" max="25" width="8.7109375" style="171" bestFit="1" customWidth="1"/>
    <col min="26" max="16384" width="8.00390625" style="171" customWidth="1"/>
  </cols>
  <sheetData>
    <row r="1" spans="24:25" ht="18.75" thickBot="1">
      <c r="X1" s="672" t="s">
        <v>28</v>
      </c>
      <c r="Y1" s="673"/>
    </row>
    <row r="2" ht="5.25" customHeight="1" thickBot="1"/>
    <row r="3" spans="1:25" ht="24.75" customHeight="1" thickTop="1">
      <c r="A3" s="730" t="s">
        <v>71</v>
      </c>
      <c r="B3" s="731"/>
      <c r="C3" s="731"/>
      <c r="D3" s="731"/>
      <c r="E3" s="731"/>
      <c r="F3" s="731"/>
      <c r="G3" s="731"/>
      <c r="H3" s="731"/>
      <c r="I3" s="731"/>
      <c r="J3" s="731"/>
      <c r="K3" s="731"/>
      <c r="L3" s="731"/>
      <c r="M3" s="731"/>
      <c r="N3" s="731"/>
      <c r="O3" s="731"/>
      <c r="P3" s="731"/>
      <c r="Q3" s="731"/>
      <c r="R3" s="731"/>
      <c r="S3" s="731"/>
      <c r="T3" s="731"/>
      <c r="U3" s="731"/>
      <c r="V3" s="731"/>
      <c r="W3" s="731"/>
      <c r="X3" s="731"/>
      <c r="Y3" s="732"/>
    </row>
    <row r="4" spans="1:25" ht="21" customHeight="1" thickBot="1">
      <c r="A4" s="741" t="s">
        <v>46</v>
      </c>
      <c r="B4" s="742"/>
      <c r="C4" s="742"/>
      <c r="D4" s="742"/>
      <c r="E4" s="742"/>
      <c r="F4" s="742"/>
      <c r="G4" s="742"/>
      <c r="H4" s="742"/>
      <c r="I4" s="742"/>
      <c r="J4" s="742"/>
      <c r="K4" s="742"/>
      <c r="L4" s="742"/>
      <c r="M4" s="742"/>
      <c r="N4" s="742"/>
      <c r="O4" s="742"/>
      <c r="P4" s="742"/>
      <c r="Q4" s="742"/>
      <c r="R4" s="742"/>
      <c r="S4" s="742"/>
      <c r="T4" s="742"/>
      <c r="U4" s="742"/>
      <c r="V4" s="742"/>
      <c r="W4" s="742"/>
      <c r="X4" s="742"/>
      <c r="Y4" s="743"/>
    </row>
    <row r="5" spans="1:25" s="320" customFormat="1" ht="15.75" customHeight="1" thickBot="1" thickTop="1">
      <c r="A5" s="697" t="s">
        <v>70</v>
      </c>
      <c r="B5" s="747" t="s">
        <v>37</v>
      </c>
      <c r="C5" s="748"/>
      <c r="D5" s="748"/>
      <c r="E5" s="748"/>
      <c r="F5" s="748"/>
      <c r="G5" s="748"/>
      <c r="H5" s="748"/>
      <c r="I5" s="748"/>
      <c r="J5" s="749"/>
      <c r="K5" s="749"/>
      <c r="L5" s="749"/>
      <c r="M5" s="750"/>
      <c r="N5" s="747" t="s">
        <v>36</v>
      </c>
      <c r="O5" s="748"/>
      <c r="P5" s="748"/>
      <c r="Q5" s="748"/>
      <c r="R5" s="748"/>
      <c r="S5" s="748"/>
      <c r="T5" s="748"/>
      <c r="U5" s="748"/>
      <c r="V5" s="748"/>
      <c r="W5" s="748"/>
      <c r="X5" s="748"/>
      <c r="Y5" s="751"/>
    </row>
    <row r="6" spans="1:25" s="211" customFormat="1" ht="26.25" customHeight="1">
      <c r="A6" s="698"/>
      <c r="B6" s="736" t="s">
        <v>202</v>
      </c>
      <c r="C6" s="737"/>
      <c r="D6" s="737"/>
      <c r="E6" s="737"/>
      <c r="F6" s="737"/>
      <c r="G6" s="752" t="s">
        <v>35</v>
      </c>
      <c r="H6" s="736" t="s">
        <v>203</v>
      </c>
      <c r="I6" s="737"/>
      <c r="J6" s="737"/>
      <c r="K6" s="737"/>
      <c r="L6" s="737"/>
      <c r="M6" s="744" t="s">
        <v>34</v>
      </c>
      <c r="N6" s="736" t="s">
        <v>205</v>
      </c>
      <c r="O6" s="737"/>
      <c r="P6" s="737"/>
      <c r="Q6" s="737"/>
      <c r="R6" s="737"/>
      <c r="S6" s="752" t="s">
        <v>35</v>
      </c>
      <c r="T6" s="736" t="s">
        <v>206</v>
      </c>
      <c r="U6" s="737"/>
      <c r="V6" s="737"/>
      <c r="W6" s="737"/>
      <c r="X6" s="737"/>
      <c r="Y6" s="755" t="s">
        <v>34</v>
      </c>
    </row>
    <row r="7" spans="1:25" s="211" customFormat="1" ht="26.25" customHeight="1">
      <c r="A7" s="699"/>
      <c r="B7" s="725" t="s">
        <v>22</v>
      </c>
      <c r="C7" s="726"/>
      <c r="D7" s="727" t="s">
        <v>21</v>
      </c>
      <c r="E7" s="726"/>
      <c r="F7" s="728" t="s">
        <v>17</v>
      </c>
      <c r="G7" s="753"/>
      <c r="H7" s="725" t="s">
        <v>22</v>
      </c>
      <c r="I7" s="726"/>
      <c r="J7" s="727" t="s">
        <v>21</v>
      </c>
      <c r="K7" s="726"/>
      <c r="L7" s="728" t="s">
        <v>17</v>
      </c>
      <c r="M7" s="745"/>
      <c r="N7" s="725" t="s">
        <v>22</v>
      </c>
      <c r="O7" s="726"/>
      <c r="P7" s="727" t="s">
        <v>21</v>
      </c>
      <c r="Q7" s="726"/>
      <c r="R7" s="728" t="s">
        <v>17</v>
      </c>
      <c r="S7" s="753"/>
      <c r="T7" s="725" t="s">
        <v>22</v>
      </c>
      <c r="U7" s="726"/>
      <c r="V7" s="727" t="s">
        <v>21</v>
      </c>
      <c r="W7" s="726"/>
      <c r="X7" s="728" t="s">
        <v>17</v>
      </c>
      <c r="Y7" s="756"/>
    </row>
    <row r="8" spans="1:25" s="316" customFormat="1" ht="28.5" thickBot="1">
      <c r="A8" s="700"/>
      <c r="B8" s="319" t="s">
        <v>19</v>
      </c>
      <c r="C8" s="317" t="s">
        <v>18</v>
      </c>
      <c r="D8" s="318" t="s">
        <v>19</v>
      </c>
      <c r="E8" s="317" t="s">
        <v>18</v>
      </c>
      <c r="F8" s="729"/>
      <c r="G8" s="754"/>
      <c r="H8" s="319" t="s">
        <v>19</v>
      </c>
      <c r="I8" s="317" t="s">
        <v>18</v>
      </c>
      <c r="J8" s="318" t="s">
        <v>19</v>
      </c>
      <c r="K8" s="317" t="s">
        <v>18</v>
      </c>
      <c r="L8" s="729"/>
      <c r="M8" s="746"/>
      <c r="N8" s="319" t="s">
        <v>19</v>
      </c>
      <c r="O8" s="317" t="s">
        <v>18</v>
      </c>
      <c r="P8" s="318" t="s">
        <v>19</v>
      </c>
      <c r="Q8" s="317" t="s">
        <v>18</v>
      </c>
      <c r="R8" s="729"/>
      <c r="S8" s="754"/>
      <c r="T8" s="319" t="s">
        <v>19</v>
      </c>
      <c r="U8" s="317" t="s">
        <v>18</v>
      </c>
      <c r="V8" s="318" t="s">
        <v>19</v>
      </c>
      <c r="W8" s="317" t="s">
        <v>18</v>
      </c>
      <c r="X8" s="729"/>
      <c r="Y8" s="757"/>
    </row>
    <row r="9" spans="1:25" s="200" customFormat="1" ht="18" customHeight="1" thickBot="1" thickTop="1">
      <c r="A9" s="362" t="s">
        <v>24</v>
      </c>
      <c r="B9" s="590">
        <f>B10+B24+B38+B46+B55+B63</f>
        <v>301195</v>
      </c>
      <c r="C9" s="591">
        <f>C10+C24+C38+C46+C55+C63</f>
        <v>357690</v>
      </c>
      <c r="D9" s="592">
        <f>D10+D24+D38+D46+D55+D63</f>
        <v>2262</v>
      </c>
      <c r="E9" s="591">
        <f>E10+E24+E38+E46+E55+E63</f>
        <v>1336</v>
      </c>
      <c r="F9" s="592">
        <f aca="true" t="shared" si="0" ref="F9:F40">SUM(B9:E9)</f>
        <v>662483</v>
      </c>
      <c r="G9" s="593">
        <f aca="true" t="shared" si="1" ref="G9:G40">F9/$F$9</f>
        <v>1</v>
      </c>
      <c r="H9" s="590">
        <f>H10+H24+H38+H46+H55+H63</f>
        <v>278636</v>
      </c>
      <c r="I9" s="591">
        <f>I10+I24+I38+I46+I55+I63</f>
        <v>336863</v>
      </c>
      <c r="J9" s="592">
        <f>J10+J24+J38+J46+J55+J63</f>
        <v>3271</v>
      </c>
      <c r="K9" s="591">
        <f>K10+K24+K38+K46+K55+K63</f>
        <v>3076</v>
      </c>
      <c r="L9" s="592">
        <f aca="true" t="shared" si="2" ref="L9:L40">SUM(H9:K9)</f>
        <v>621846</v>
      </c>
      <c r="M9" s="594">
        <f aca="true" t="shared" si="3" ref="M9:M40">IF(ISERROR(F9/L9-1),"         /0",(F9/L9-1))</f>
        <v>0.06534897707792608</v>
      </c>
      <c r="N9" s="590">
        <f>N10+N24+N38+N46+N55+N63</f>
        <v>3483266</v>
      </c>
      <c r="O9" s="591">
        <f>O10+O24+O38+O46+O55+O63</f>
        <v>3423870</v>
      </c>
      <c r="P9" s="592">
        <f>P10+P24+P38+P46+P55+P63</f>
        <v>29287</v>
      </c>
      <c r="Q9" s="591">
        <f>Q10+Q24+Q38+Q46+Q55+Q63</f>
        <v>26909</v>
      </c>
      <c r="R9" s="592">
        <f aca="true" t="shared" si="4" ref="R9:R40">SUM(N9:Q9)</f>
        <v>6963332</v>
      </c>
      <c r="S9" s="593">
        <f aca="true" t="shared" si="5" ref="S9:S40">R9/$R$9</f>
        <v>1</v>
      </c>
      <c r="T9" s="590">
        <f>T10+T24+T38+T46+T55+T63</f>
        <v>3098787</v>
      </c>
      <c r="U9" s="591">
        <f>U10+U24+U38+U46+U55+U63</f>
        <v>3062053</v>
      </c>
      <c r="V9" s="592">
        <f>V10+V24+V38+V46+V55+V63</f>
        <v>36151</v>
      </c>
      <c r="W9" s="591">
        <f>W10+W24+W38+W46+W55+W63</f>
        <v>36754</v>
      </c>
      <c r="X9" s="592">
        <f aca="true" t="shared" si="6" ref="X9:X40">SUM(T9:W9)</f>
        <v>6233745</v>
      </c>
      <c r="Y9" s="594">
        <f>IF(ISERROR(R9/X9-1),"         /0",(R9/X9-1))</f>
        <v>0.11703831324508784</v>
      </c>
    </row>
    <row r="10" spans="1:25" s="333" customFormat="1" ht="18.75" customHeight="1">
      <c r="A10" s="342" t="s">
        <v>63</v>
      </c>
      <c r="B10" s="339">
        <f>SUM(B11:B23)</f>
        <v>96875</v>
      </c>
      <c r="C10" s="338">
        <f>SUM(C11:C23)</f>
        <v>117074</v>
      </c>
      <c r="D10" s="337">
        <f>SUM(D11:D23)</f>
        <v>261</v>
      </c>
      <c r="E10" s="338">
        <f>SUM(E11:E23)</f>
        <v>131</v>
      </c>
      <c r="F10" s="337">
        <f t="shared" si="0"/>
        <v>214341</v>
      </c>
      <c r="G10" s="340">
        <f t="shared" si="1"/>
        <v>0.323541887112575</v>
      </c>
      <c r="H10" s="339">
        <f>SUM(H11:H23)</f>
        <v>105399</v>
      </c>
      <c r="I10" s="338">
        <f>SUM(I11:I23)</f>
        <v>132473</v>
      </c>
      <c r="J10" s="337">
        <f>SUM(J11:J23)</f>
        <v>386</v>
      </c>
      <c r="K10" s="338">
        <f>SUM(K11:K23)</f>
        <v>740</v>
      </c>
      <c r="L10" s="337">
        <f t="shared" si="2"/>
        <v>238998</v>
      </c>
      <c r="M10" s="341">
        <f t="shared" si="3"/>
        <v>-0.10316822734918285</v>
      </c>
      <c r="N10" s="339">
        <f>SUM(N11:N23)</f>
        <v>1134138</v>
      </c>
      <c r="O10" s="338">
        <f>SUM(O11:O23)</f>
        <v>1143412</v>
      </c>
      <c r="P10" s="337">
        <f>SUM(P11:P23)</f>
        <v>1523</v>
      </c>
      <c r="Q10" s="338">
        <f>SUM(Q11:Q23)</f>
        <v>1168</v>
      </c>
      <c r="R10" s="337">
        <f t="shared" si="4"/>
        <v>2280241</v>
      </c>
      <c r="S10" s="340">
        <f t="shared" si="5"/>
        <v>0.32746406461734123</v>
      </c>
      <c r="T10" s="339">
        <f>SUM(T11:T23)</f>
        <v>1178632</v>
      </c>
      <c r="U10" s="338">
        <f>SUM(U11:U23)</f>
        <v>1205490</v>
      </c>
      <c r="V10" s="337">
        <f>SUM(V11:V23)</f>
        <v>3345</v>
      </c>
      <c r="W10" s="338">
        <f>SUM(W11:W23)</f>
        <v>3945</v>
      </c>
      <c r="X10" s="337">
        <f t="shared" si="6"/>
        <v>2391412</v>
      </c>
      <c r="Y10" s="334">
        <f aca="true" t="shared" si="7" ref="Y10:Y40">IF(ISERROR(R10/X10-1),"         /0",IF(R10/X10&gt;5,"  *  ",(R10/X10-1)))</f>
        <v>-0.04648759812194636</v>
      </c>
    </row>
    <row r="11" spans="1:25" ht="18.75" customHeight="1">
      <c r="A11" s="284" t="s">
        <v>208</v>
      </c>
      <c r="B11" s="282">
        <v>37617</v>
      </c>
      <c r="C11" s="279">
        <v>44741</v>
      </c>
      <c r="D11" s="278">
        <v>246</v>
      </c>
      <c r="E11" s="279">
        <v>130</v>
      </c>
      <c r="F11" s="278">
        <f t="shared" si="0"/>
        <v>82734</v>
      </c>
      <c r="G11" s="281">
        <f t="shared" si="1"/>
        <v>0.1248847140228504</v>
      </c>
      <c r="H11" s="282">
        <v>39255</v>
      </c>
      <c r="I11" s="279">
        <v>48205</v>
      </c>
      <c r="J11" s="278">
        <v>375</v>
      </c>
      <c r="K11" s="279">
        <v>729</v>
      </c>
      <c r="L11" s="278">
        <f t="shared" si="2"/>
        <v>88564</v>
      </c>
      <c r="M11" s="283">
        <f t="shared" si="3"/>
        <v>-0.06582810171175646</v>
      </c>
      <c r="N11" s="282">
        <v>457745</v>
      </c>
      <c r="O11" s="279">
        <v>455373</v>
      </c>
      <c r="P11" s="278">
        <v>1369</v>
      </c>
      <c r="Q11" s="279">
        <v>1024</v>
      </c>
      <c r="R11" s="278">
        <f t="shared" si="4"/>
        <v>915511</v>
      </c>
      <c r="S11" s="281">
        <f t="shared" si="5"/>
        <v>0.13147599453824693</v>
      </c>
      <c r="T11" s="282">
        <v>436785</v>
      </c>
      <c r="U11" s="279">
        <v>454662</v>
      </c>
      <c r="V11" s="278">
        <v>3020</v>
      </c>
      <c r="W11" s="279">
        <v>3822</v>
      </c>
      <c r="X11" s="278">
        <f t="shared" si="6"/>
        <v>898289</v>
      </c>
      <c r="Y11" s="277">
        <f t="shared" si="7"/>
        <v>0.01917200366474492</v>
      </c>
    </row>
    <row r="12" spans="1:25" ht="18.75" customHeight="1">
      <c r="A12" s="284" t="s">
        <v>235</v>
      </c>
      <c r="B12" s="282">
        <v>19583</v>
      </c>
      <c r="C12" s="279">
        <v>24326</v>
      </c>
      <c r="D12" s="278">
        <v>0</v>
      </c>
      <c r="E12" s="279">
        <v>0</v>
      </c>
      <c r="F12" s="278">
        <f t="shared" si="0"/>
        <v>43909</v>
      </c>
      <c r="G12" s="281">
        <f t="shared" si="1"/>
        <v>0.06627943660441098</v>
      </c>
      <c r="H12" s="282">
        <v>19001</v>
      </c>
      <c r="I12" s="279">
        <v>23169</v>
      </c>
      <c r="J12" s="278"/>
      <c r="K12" s="279"/>
      <c r="L12" s="278">
        <f t="shared" si="2"/>
        <v>42170</v>
      </c>
      <c r="M12" s="283">
        <f t="shared" si="3"/>
        <v>0.04123784681052878</v>
      </c>
      <c r="N12" s="282">
        <v>205233</v>
      </c>
      <c r="O12" s="279">
        <v>213241</v>
      </c>
      <c r="P12" s="278"/>
      <c r="Q12" s="279"/>
      <c r="R12" s="278">
        <f t="shared" si="4"/>
        <v>418474</v>
      </c>
      <c r="S12" s="281">
        <f t="shared" si="5"/>
        <v>0.06009680423107788</v>
      </c>
      <c r="T12" s="282">
        <v>209850</v>
      </c>
      <c r="U12" s="279">
        <v>221281</v>
      </c>
      <c r="V12" s="278"/>
      <c r="W12" s="279"/>
      <c r="X12" s="278">
        <f t="shared" si="6"/>
        <v>431131</v>
      </c>
      <c r="Y12" s="277">
        <f t="shared" si="7"/>
        <v>-0.029357666231377477</v>
      </c>
    </row>
    <row r="13" spans="1:25" ht="18.75" customHeight="1">
      <c r="A13" s="284" t="s">
        <v>238</v>
      </c>
      <c r="B13" s="282">
        <v>9866</v>
      </c>
      <c r="C13" s="279">
        <v>11955</v>
      </c>
      <c r="D13" s="278">
        <v>0</v>
      </c>
      <c r="E13" s="279">
        <v>0</v>
      </c>
      <c r="F13" s="278">
        <f>SUM(B13:E13)</f>
        <v>21821</v>
      </c>
      <c r="G13" s="281">
        <f>F13/$F$9</f>
        <v>0.03293820369730242</v>
      </c>
      <c r="H13" s="282">
        <v>8284</v>
      </c>
      <c r="I13" s="279">
        <v>12064</v>
      </c>
      <c r="J13" s="278"/>
      <c r="K13" s="279"/>
      <c r="L13" s="278">
        <f>SUM(H13:K13)</f>
        <v>20348</v>
      </c>
      <c r="M13" s="283">
        <f>IF(ISERROR(F13/L13-1),"         /0",(F13/L13-1))</f>
        <v>0.07239040691959908</v>
      </c>
      <c r="N13" s="282">
        <v>108444</v>
      </c>
      <c r="O13" s="279">
        <v>119381</v>
      </c>
      <c r="P13" s="278"/>
      <c r="Q13" s="279"/>
      <c r="R13" s="278">
        <f>SUM(N13:Q13)</f>
        <v>227825</v>
      </c>
      <c r="S13" s="281">
        <f>R13/$R$9</f>
        <v>0.03271781382820753</v>
      </c>
      <c r="T13" s="282">
        <v>93453</v>
      </c>
      <c r="U13" s="279">
        <v>109535</v>
      </c>
      <c r="V13" s="278"/>
      <c r="W13" s="279"/>
      <c r="X13" s="278">
        <f>SUM(T13:W13)</f>
        <v>202988</v>
      </c>
      <c r="Y13" s="277">
        <f>IF(ISERROR(R13/X13-1),"         /0",IF(R13/X13&gt;5,"  *  ",(R13/X13-1)))</f>
        <v>0.1223569866198988</v>
      </c>
    </row>
    <row r="14" spans="1:25" ht="18.75" customHeight="1">
      <c r="A14" s="284" t="s">
        <v>239</v>
      </c>
      <c r="B14" s="282">
        <v>9972</v>
      </c>
      <c r="C14" s="279">
        <v>11663</v>
      </c>
      <c r="D14" s="278">
        <v>0</v>
      </c>
      <c r="E14" s="279">
        <v>0</v>
      </c>
      <c r="F14" s="278">
        <f t="shared" si="0"/>
        <v>21635</v>
      </c>
      <c r="G14" s="281">
        <f t="shared" si="1"/>
        <v>0.03265744177586444</v>
      </c>
      <c r="H14" s="282">
        <v>13025</v>
      </c>
      <c r="I14" s="279">
        <v>15312</v>
      </c>
      <c r="J14" s="278"/>
      <c r="K14" s="279"/>
      <c r="L14" s="278">
        <f t="shared" si="2"/>
        <v>28337</v>
      </c>
      <c r="M14" s="283">
        <f t="shared" si="3"/>
        <v>-0.23651056922045377</v>
      </c>
      <c r="N14" s="282">
        <v>122545</v>
      </c>
      <c r="O14" s="279">
        <v>118312</v>
      </c>
      <c r="P14" s="278"/>
      <c r="Q14" s="279"/>
      <c r="R14" s="278">
        <f t="shared" si="4"/>
        <v>240857</v>
      </c>
      <c r="S14" s="281">
        <f t="shared" si="5"/>
        <v>0.034589331659039095</v>
      </c>
      <c r="T14" s="282">
        <v>127345</v>
      </c>
      <c r="U14" s="279">
        <v>131043</v>
      </c>
      <c r="V14" s="278"/>
      <c r="W14" s="279"/>
      <c r="X14" s="278">
        <f t="shared" si="6"/>
        <v>258388</v>
      </c>
      <c r="Y14" s="277">
        <f t="shared" si="7"/>
        <v>-0.06784757806090069</v>
      </c>
    </row>
    <row r="15" spans="1:25" ht="18.75" customHeight="1">
      <c r="A15" s="284" t="s">
        <v>245</v>
      </c>
      <c r="B15" s="282">
        <v>6104</v>
      </c>
      <c r="C15" s="279">
        <v>8244</v>
      </c>
      <c r="D15" s="278">
        <v>0</v>
      </c>
      <c r="E15" s="279">
        <v>0</v>
      </c>
      <c r="F15" s="278">
        <f t="shared" si="0"/>
        <v>14348</v>
      </c>
      <c r="G15" s="281">
        <f t="shared" si="1"/>
        <v>0.021657914240818255</v>
      </c>
      <c r="H15" s="282">
        <v>4774</v>
      </c>
      <c r="I15" s="279">
        <v>7040</v>
      </c>
      <c r="J15" s="278"/>
      <c r="K15" s="279"/>
      <c r="L15" s="278">
        <f t="shared" si="2"/>
        <v>11814</v>
      </c>
      <c r="M15" s="283">
        <f t="shared" si="3"/>
        <v>0.21449128153038766</v>
      </c>
      <c r="N15" s="282">
        <v>72732</v>
      </c>
      <c r="O15" s="279">
        <v>77739</v>
      </c>
      <c r="P15" s="278"/>
      <c r="Q15" s="279"/>
      <c r="R15" s="278">
        <f t="shared" si="4"/>
        <v>150471</v>
      </c>
      <c r="S15" s="281">
        <f t="shared" si="5"/>
        <v>0.021609051528779614</v>
      </c>
      <c r="T15" s="282">
        <v>70682</v>
      </c>
      <c r="U15" s="279">
        <v>72896</v>
      </c>
      <c r="V15" s="278"/>
      <c r="W15" s="279"/>
      <c r="X15" s="278">
        <f t="shared" si="6"/>
        <v>143578</v>
      </c>
      <c r="Y15" s="277">
        <f t="shared" si="7"/>
        <v>0.04800874785830689</v>
      </c>
    </row>
    <row r="16" spans="1:25" ht="18.75" customHeight="1">
      <c r="A16" s="284" t="s">
        <v>248</v>
      </c>
      <c r="B16" s="282">
        <v>4148</v>
      </c>
      <c r="C16" s="279">
        <v>4386</v>
      </c>
      <c r="D16" s="278">
        <v>0</v>
      </c>
      <c r="E16" s="279">
        <v>0</v>
      </c>
      <c r="F16" s="278">
        <f>SUM(B16:E16)</f>
        <v>8534</v>
      </c>
      <c r="G16" s="281">
        <f>F16/$F$9</f>
        <v>0.012881839986837397</v>
      </c>
      <c r="H16" s="282">
        <v>3987</v>
      </c>
      <c r="I16" s="279">
        <v>4277</v>
      </c>
      <c r="J16" s="278"/>
      <c r="K16" s="279"/>
      <c r="L16" s="278">
        <f>SUM(H16:K16)</f>
        <v>8264</v>
      </c>
      <c r="M16" s="283">
        <f>IF(ISERROR(F16/L16-1),"         /0",(F16/L16-1))</f>
        <v>0.03267182962245885</v>
      </c>
      <c r="N16" s="282">
        <v>45138</v>
      </c>
      <c r="O16" s="279">
        <v>45332</v>
      </c>
      <c r="P16" s="278"/>
      <c r="Q16" s="279"/>
      <c r="R16" s="278">
        <f>SUM(N16:Q16)</f>
        <v>90470</v>
      </c>
      <c r="S16" s="281">
        <f>R16/$R$9</f>
        <v>0.01299234332069762</v>
      </c>
      <c r="T16" s="282">
        <v>43747</v>
      </c>
      <c r="U16" s="279">
        <v>42567</v>
      </c>
      <c r="V16" s="278"/>
      <c r="W16" s="279"/>
      <c r="X16" s="278">
        <f>SUM(T16:W16)</f>
        <v>86314</v>
      </c>
      <c r="Y16" s="277">
        <f>IF(ISERROR(R16/X16-1),"         /0",IF(R16/X16&gt;5,"  *  ",(R16/X16-1)))</f>
        <v>0.04814977871492454</v>
      </c>
    </row>
    <row r="17" spans="1:25" ht="18.75" customHeight="1">
      <c r="A17" s="284" t="s">
        <v>209</v>
      </c>
      <c r="B17" s="282">
        <v>3387</v>
      </c>
      <c r="C17" s="279">
        <v>3792</v>
      </c>
      <c r="D17" s="278">
        <v>0</v>
      </c>
      <c r="E17" s="279">
        <v>0</v>
      </c>
      <c r="F17" s="278">
        <f t="shared" si="0"/>
        <v>7179</v>
      </c>
      <c r="G17" s="281">
        <f t="shared" si="1"/>
        <v>0.010836504483888643</v>
      </c>
      <c r="H17" s="282">
        <v>10901</v>
      </c>
      <c r="I17" s="279">
        <v>15132</v>
      </c>
      <c r="J17" s="278"/>
      <c r="K17" s="279"/>
      <c r="L17" s="278">
        <f t="shared" si="2"/>
        <v>26033</v>
      </c>
      <c r="M17" s="283">
        <f t="shared" si="3"/>
        <v>-0.7242346252832943</v>
      </c>
      <c r="N17" s="282">
        <v>44196</v>
      </c>
      <c r="O17" s="279">
        <v>42416</v>
      </c>
      <c r="P17" s="278"/>
      <c r="Q17" s="279"/>
      <c r="R17" s="278">
        <f t="shared" si="4"/>
        <v>86612</v>
      </c>
      <c r="S17" s="281">
        <f t="shared" si="5"/>
        <v>0.01243829821700301</v>
      </c>
      <c r="T17" s="282">
        <v>101264</v>
      </c>
      <c r="U17" s="279">
        <v>103036</v>
      </c>
      <c r="V17" s="278"/>
      <c r="W17" s="279"/>
      <c r="X17" s="278">
        <f t="shared" si="6"/>
        <v>204300</v>
      </c>
      <c r="Y17" s="277">
        <f t="shared" si="7"/>
        <v>-0.5760548213411649</v>
      </c>
    </row>
    <row r="18" spans="1:25" ht="18.75" customHeight="1">
      <c r="A18" s="284" t="s">
        <v>251</v>
      </c>
      <c r="B18" s="282">
        <v>2422</v>
      </c>
      <c r="C18" s="279">
        <v>4092</v>
      </c>
      <c r="D18" s="278">
        <v>0</v>
      </c>
      <c r="E18" s="279">
        <v>0</v>
      </c>
      <c r="F18" s="278">
        <f t="shared" si="0"/>
        <v>6514</v>
      </c>
      <c r="G18" s="281">
        <f t="shared" si="1"/>
        <v>0.009832705141113054</v>
      </c>
      <c r="H18" s="282">
        <v>2066</v>
      </c>
      <c r="I18" s="279">
        <v>2965</v>
      </c>
      <c r="J18" s="278"/>
      <c r="K18" s="279"/>
      <c r="L18" s="278">
        <f t="shared" si="2"/>
        <v>5031</v>
      </c>
      <c r="M18" s="283">
        <f t="shared" si="3"/>
        <v>0.2947724110514809</v>
      </c>
      <c r="N18" s="282">
        <v>33110</v>
      </c>
      <c r="O18" s="279">
        <v>31231</v>
      </c>
      <c r="P18" s="278"/>
      <c r="Q18" s="279"/>
      <c r="R18" s="278">
        <f t="shared" si="4"/>
        <v>64341</v>
      </c>
      <c r="S18" s="281">
        <f t="shared" si="5"/>
        <v>0.009239973047385936</v>
      </c>
      <c r="T18" s="282">
        <v>31292</v>
      </c>
      <c r="U18" s="279">
        <v>28994</v>
      </c>
      <c r="V18" s="278"/>
      <c r="W18" s="279"/>
      <c r="X18" s="278">
        <f t="shared" si="6"/>
        <v>60286</v>
      </c>
      <c r="Y18" s="277">
        <f t="shared" si="7"/>
        <v>0.06726271439471843</v>
      </c>
    </row>
    <row r="19" spans="1:25" ht="18.75" customHeight="1">
      <c r="A19" s="284" t="s">
        <v>244</v>
      </c>
      <c r="B19" s="282">
        <v>2627</v>
      </c>
      <c r="C19" s="279">
        <v>2513</v>
      </c>
      <c r="D19" s="278">
        <v>0</v>
      </c>
      <c r="E19" s="279">
        <v>0</v>
      </c>
      <c r="F19" s="278">
        <f t="shared" si="0"/>
        <v>5140</v>
      </c>
      <c r="G19" s="281">
        <f t="shared" si="1"/>
        <v>0.0077586896569421405</v>
      </c>
      <c r="H19" s="282">
        <v>2088</v>
      </c>
      <c r="I19" s="279">
        <v>2569</v>
      </c>
      <c r="J19" s="278"/>
      <c r="K19" s="279"/>
      <c r="L19" s="278">
        <f t="shared" si="2"/>
        <v>4657</v>
      </c>
      <c r="M19" s="283">
        <f t="shared" si="3"/>
        <v>0.10371483787846247</v>
      </c>
      <c r="N19" s="282">
        <v>23756</v>
      </c>
      <c r="O19" s="279">
        <v>23284</v>
      </c>
      <c r="P19" s="278"/>
      <c r="Q19" s="279"/>
      <c r="R19" s="278">
        <f t="shared" si="4"/>
        <v>47040</v>
      </c>
      <c r="S19" s="281">
        <f t="shared" si="5"/>
        <v>0.00675538664535886</v>
      </c>
      <c r="T19" s="282">
        <v>20331</v>
      </c>
      <c r="U19" s="279">
        <v>21869</v>
      </c>
      <c r="V19" s="278"/>
      <c r="W19" s="279"/>
      <c r="X19" s="278">
        <f t="shared" si="6"/>
        <v>42200</v>
      </c>
      <c r="Y19" s="277">
        <f t="shared" si="7"/>
        <v>0.11469194312796205</v>
      </c>
    </row>
    <row r="20" spans="1:25" ht="18.75" customHeight="1">
      <c r="A20" s="284" t="s">
        <v>246</v>
      </c>
      <c r="B20" s="282">
        <v>498</v>
      </c>
      <c r="C20" s="279">
        <v>1135</v>
      </c>
      <c r="D20" s="278">
        <v>0</v>
      </c>
      <c r="E20" s="279">
        <v>0</v>
      </c>
      <c r="F20" s="278">
        <f t="shared" si="0"/>
        <v>1633</v>
      </c>
      <c r="G20" s="281">
        <f t="shared" si="1"/>
        <v>0.002464968912409828</v>
      </c>
      <c r="H20" s="282">
        <v>1359</v>
      </c>
      <c r="I20" s="279">
        <v>1240</v>
      </c>
      <c r="J20" s="278"/>
      <c r="K20" s="279"/>
      <c r="L20" s="278">
        <f t="shared" si="2"/>
        <v>2599</v>
      </c>
      <c r="M20" s="283">
        <f t="shared" si="3"/>
        <v>-0.37168141592920356</v>
      </c>
      <c r="N20" s="282">
        <v>9762</v>
      </c>
      <c r="O20" s="279">
        <v>10091</v>
      </c>
      <c r="P20" s="278"/>
      <c r="Q20" s="279"/>
      <c r="R20" s="278">
        <f t="shared" si="4"/>
        <v>19853</v>
      </c>
      <c r="S20" s="281">
        <f t="shared" si="5"/>
        <v>0.002851077616290592</v>
      </c>
      <c r="T20" s="282">
        <v>20832</v>
      </c>
      <c r="U20" s="279">
        <v>17270</v>
      </c>
      <c r="V20" s="278"/>
      <c r="W20" s="279"/>
      <c r="X20" s="278">
        <f t="shared" si="6"/>
        <v>38102</v>
      </c>
      <c r="Y20" s="277">
        <f t="shared" si="7"/>
        <v>-0.47895123615558244</v>
      </c>
    </row>
    <row r="21" spans="1:25" ht="18.75" customHeight="1">
      <c r="A21" s="284" t="s">
        <v>249</v>
      </c>
      <c r="B21" s="282">
        <v>443</v>
      </c>
      <c r="C21" s="279">
        <v>0</v>
      </c>
      <c r="D21" s="278">
        <v>0</v>
      </c>
      <c r="E21" s="279">
        <v>0</v>
      </c>
      <c r="F21" s="278">
        <f t="shared" si="0"/>
        <v>443</v>
      </c>
      <c r="G21" s="281">
        <f t="shared" si="1"/>
        <v>0.0006686964042850911</v>
      </c>
      <c r="H21" s="282">
        <v>305</v>
      </c>
      <c r="I21" s="279"/>
      <c r="J21" s="278"/>
      <c r="K21" s="279"/>
      <c r="L21" s="278">
        <f t="shared" si="2"/>
        <v>305</v>
      </c>
      <c r="M21" s="283">
        <f t="shared" si="3"/>
        <v>0.45245901639344255</v>
      </c>
      <c r="N21" s="282">
        <v>3556</v>
      </c>
      <c r="O21" s="279"/>
      <c r="P21" s="278"/>
      <c r="Q21" s="279"/>
      <c r="R21" s="278">
        <f t="shared" si="4"/>
        <v>3556</v>
      </c>
      <c r="S21" s="281">
        <f t="shared" si="5"/>
        <v>0.0005106750618812947</v>
      </c>
      <c r="T21" s="282">
        <v>916</v>
      </c>
      <c r="U21" s="279"/>
      <c r="V21" s="278"/>
      <c r="W21" s="279"/>
      <c r="X21" s="278">
        <f t="shared" si="6"/>
        <v>916</v>
      </c>
      <c r="Y21" s="277">
        <f t="shared" si="7"/>
        <v>2.8820960698689957</v>
      </c>
    </row>
    <row r="22" spans="1:25" ht="18.75" customHeight="1">
      <c r="A22" s="284" t="s">
        <v>243</v>
      </c>
      <c r="B22" s="282">
        <v>208</v>
      </c>
      <c r="C22" s="279">
        <v>227</v>
      </c>
      <c r="D22" s="278">
        <v>0</v>
      </c>
      <c r="E22" s="279">
        <v>0</v>
      </c>
      <c r="F22" s="278">
        <f t="shared" si="0"/>
        <v>435</v>
      </c>
      <c r="G22" s="281">
        <f t="shared" si="1"/>
        <v>0.000656620622717866</v>
      </c>
      <c r="H22" s="282">
        <v>354</v>
      </c>
      <c r="I22" s="279">
        <v>500</v>
      </c>
      <c r="J22" s="278"/>
      <c r="K22" s="279"/>
      <c r="L22" s="278">
        <f t="shared" si="2"/>
        <v>854</v>
      </c>
      <c r="M22" s="283">
        <f t="shared" si="3"/>
        <v>-0.49063231850117095</v>
      </c>
      <c r="N22" s="282">
        <v>7906</v>
      </c>
      <c r="O22" s="279">
        <v>7012</v>
      </c>
      <c r="P22" s="278"/>
      <c r="Q22" s="279"/>
      <c r="R22" s="278">
        <f t="shared" si="4"/>
        <v>14918</v>
      </c>
      <c r="S22" s="281">
        <f t="shared" si="5"/>
        <v>0.0021423651780498186</v>
      </c>
      <c r="T22" s="282">
        <v>2275</v>
      </c>
      <c r="U22" s="279">
        <v>2337</v>
      </c>
      <c r="V22" s="278"/>
      <c r="W22" s="279"/>
      <c r="X22" s="278">
        <f t="shared" si="6"/>
        <v>4612</v>
      </c>
      <c r="Y22" s="277">
        <f t="shared" si="7"/>
        <v>2.2346053772766696</v>
      </c>
    </row>
    <row r="23" spans="1:25" ht="18.75" customHeight="1" thickBot="1">
      <c r="A23" s="284" t="s">
        <v>229</v>
      </c>
      <c r="B23" s="282">
        <v>0</v>
      </c>
      <c r="C23" s="279">
        <v>0</v>
      </c>
      <c r="D23" s="278">
        <v>15</v>
      </c>
      <c r="E23" s="279">
        <v>1</v>
      </c>
      <c r="F23" s="278">
        <f t="shared" si="0"/>
        <v>16</v>
      </c>
      <c r="G23" s="281">
        <f t="shared" si="1"/>
        <v>2.415156313445024E-05</v>
      </c>
      <c r="H23" s="282">
        <v>0</v>
      </c>
      <c r="I23" s="279">
        <v>0</v>
      </c>
      <c r="J23" s="278">
        <v>11</v>
      </c>
      <c r="K23" s="279">
        <v>11</v>
      </c>
      <c r="L23" s="278">
        <f t="shared" si="2"/>
        <v>22</v>
      </c>
      <c r="M23" s="283">
        <f t="shared" si="3"/>
        <v>-0.2727272727272727</v>
      </c>
      <c r="N23" s="282">
        <v>15</v>
      </c>
      <c r="O23" s="279">
        <v>0</v>
      </c>
      <c r="P23" s="278">
        <v>154</v>
      </c>
      <c r="Q23" s="279">
        <v>144</v>
      </c>
      <c r="R23" s="278">
        <f t="shared" si="4"/>
        <v>313</v>
      </c>
      <c r="S23" s="281">
        <f t="shared" si="5"/>
        <v>4.494974532307234E-05</v>
      </c>
      <c r="T23" s="282">
        <v>19860</v>
      </c>
      <c r="U23" s="279">
        <v>0</v>
      </c>
      <c r="V23" s="278">
        <v>325</v>
      </c>
      <c r="W23" s="279">
        <v>123</v>
      </c>
      <c r="X23" s="278">
        <f t="shared" si="6"/>
        <v>20308</v>
      </c>
      <c r="Y23" s="277">
        <f t="shared" si="7"/>
        <v>-0.9845873547370494</v>
      </c>
    </row>
    <row r="24" spans="1:25" s="333" customFormat="1" ht="18.75" customHeight="1">
      <c r="A24" s="342" t="s">
        <v>62</v>
      </c>
      <c r="B24" s="339">
        <f>SUM(B25:B37)</f>
        <v>83485</v>
      </c>
      <c r="C24" s="338">
        <f>SUM(C25:C37)</f>
        <v>93751</v>
      </c>
      <c r="D24" s="337">
        <f>SUM(D25:D37)</f>
        <v>638</v>
      </c>
      <c r="E24" s="338">
        <f>SUM(E25:E37)</f>
        <v>350</v>
      </c>
      <c r="F24" s="337">
        <f t="shared" si="0"/>
        <v>178224</v>
      </c>
      <c r="G24" s="340">
        <f t="shared" si="1"/>
        <v>0.2690242617546412</v>
      </c>
      <c r="H24" s="339">
        <f>SUM(H25:H37)</f>
        <v>72584</v>
      </c>
      <c r="I24" s="338">
        <f>SUM(I25:I37)</f>
        <v>79811</v>
      </c>
      <c r="J24" s="337">
        <f>SUM(J25:J37)</f>
        <v>600</v>
      </c>
      <c r="K24" s="338">
        <f>SUM(K25:K37)</f>
        <v>608</v>
      </c>
      <c r="L24" s="337">
        <f t="shared" si="2"/>
        <v>153603</v>
      </c>
      <c r="M24" s="341">
        <f t="shared" si="3"/>
        <v>0.1602898380890998</v>
      </c>
      <c r="N24" s="339">
        <f>SUM(N25:N37)</f>
        <v>963683</v>
      </c>
      <c r="O24" s="338">
        <f>SUM(O25:O37)</f>
        <v>963293</v>
      </c>
      <c r="P24" s="337">
        <f>SUM(P25:P37)</f>
        <v>9268</v>
      </c>
      <c r="Q24" s="338">
        <f>SUM(Q25:Q37)</f>
        <v>8164</v>
      </c>
      <c r="R24" s="337">
        <f t="shared" si="4"/>
        <v>1944408</v>
      </c>
      <c r="S24" s="340">
        <f t="shared" si="5"/>
        <v>0.2792352856362443</v>
      </c>
      <c r="T24" s="339">
        <f>SUM(T25:T37)</f>
        <v>803638</v>
      </c>
      <c r="U24" s="338">
        <f>SUM(U25:U37)</f>
        <v>794796</v>
      </c>
      <c r="V24" s="337">
        <f>SUM(V25:V37)</f>
        <v>12436</v>
      </c>
      <c r="W24" s="338">
        <f>SUM(W25:W37)</f>
        <v>11811</v>
      </c>
      <c r="X24" s="337">
        <f t="shared" si="6"/>
        <v>1622681</v>
      </c>
      <c r="Y24" s="334">
        <f t="shared" si="7"/>
        <v>0.19826879097000583</v>
      </c>
    </row>
    <row r="25" spans="1:25" ht="18.75" customHeight="1">
      <c r="A25" s="299" t="s">
        <v>208</v>
      </c>
      <c r="B25" s="296">
        <v>32481</v>
      </c>
      <c r="C25" s="294">
        <v>35595</v>
      </c>
      <c r="D25" s="295">
        <v>248</v>
      </c>
      <c r="E25" s="294">
        <v>0</v>
      </c>
      <c r="F25" s="295">
        <f t="shared" si="0"/>
        <v>68324</v>
      </c>
      <c r="G25" s="297">
        <f t="shared" si="1"/>
        <v>0.10313321247488615</v>
      </c>
      <c r="H25" s="296">
        <v>26573</v>
      </c>
      <c r="I25" s="294">
        <v>26423</v>
      </c>
      <c r="J25" s="295">
        <v>176</v>
      </c>
      <c r="K25" s="294">
        <v>217</v>
      </c>
      <c r="L25" s="295">
        <f t="shared" si="2"/>
        <v>53389</v>
      </c>
      <c r="M25" s="298">
        <f t="shared" si="3"/>
        <v>0.2797392721347094</v>
      </c>
      <c r="N25" s="296">
        <v>362232</v>
      </c>
      <c r="O25" s="294">
        <v>360555</v>
      </c>
      <c r="P25" s="295">
        <v>840</v>
      </c>
      <c r="Q25" s="294">
        <v>221</v>
      </c>
      <c r="R25" s="295">
        <f t="shared" si="4"/>
        <v>723848</v>
      </c>
      <c r="S25" s="297">
        <f t="shared" si="5"/>
        <v>0.10395138419365901</v>
      </c>
      <c r="T25" s="296">
        <v>325445</v>
      </c>
      <c r="U25" s="294">
        <v>322298</v>
      </c>
      <c r="V25" s="295">
        <v>1224</v>
      </c>
      <c r="W25" s="294">
        <v>940</v>
      </c>
      <c r="X25" s="295">
        <f t="shared" si="6"/>
        <v>649907</v>
      </c>
      <c r="Y25" s="293">
        <f t="shared" si="7"/>
        <v>0.11377166271481909</v>
      </c>
    </row>
    <row r="26" spans="1:25" ht="18.75" customHeight="1">
      <c r="A26" s="299" t="s">
        <v>237</v>
      </c>
      <c r="B26" s="296">
        <v>12151</v>
      </c>
      <c r="C26" s="294">
        <v>10804</v>
      </c>
      <c r="D26" s="295">
        <v>0</v>
      </c>
      <c r="E26" s="294">
        <v>0</v>
      </c>
      <c r="F26" s="295">
        <f t="shared" si="0"/>
        <v>22955</v>
      </c>
      <c r="G26" s="297">
        <f t="shared" si="1"/>
        <v>0.03464994573445658</v>
      </c>
      <c r="H26" s="296">
        <v>11118</v>
      </c>
      <c r="I26" s="294">
        <v>10822</v>
      </c>
      <c r="J26" s="295"/>
      <c r="K26" s="294"/>
      <c r="L26" s="295">
        <f t="shared" si="2"/>
        <v>21940</v>
      </c>
      <c r="M26" s="298">
        <f t="shared" si="3"/>
        <v>0.046262534184138504</v>
      </c>
      <c r="N26" s="296">
        <v>147548</v>
      </c>
      <c r="O26" s="294">
        <v>144677</v>
      </c>
      <c r="P26" s="295">
        <v>687</v>
      </c>
      <c r="Q26" s="294">
        <v>596</v>
      </c>
      <c r="R26" s="295">
        <f t="shared" si="4"/>
        <v>293508</v>
      </c>
      <c r="S26" s="297">
        <f t="shared" si="5"/>
        <v>0.04215051070378376</v>
      </c>
      <c r="T26" s="296">
        <v>74568</v>
      </c>
      <c r="U26" s="294">
        <v>73382</v>
      </c>
      <c r="V26" s="295">
        <v>469</v>
      </c>
      <c r="W26" s="294">
        <v>388</v>
      </c>
      <c r="X26" s="295">
        <f t="shared" si="6"/>
        <v>148807</v>
      </c>
      <c r="Y26" s="293">
        <f t="shared" si="7"/>
        <v>0.9724072120263159</v>
      </c>
    </row>
    <row r="27" spans="1:25" ht="18.75" customHeight="1">
      <c r="A27" s="299" t="s">
        <v>240</v>
      </c>
      <c r="B27" s="296">
        <v>10021</v>
      </c>
      <c r="C27" s="294">
        <v>10519</v>
      </c>
      <c r="D27" s="295">
        <v>0</v>
      </c>
      <c r="E27" s="294">
        <v>0</v>
      </c>
      <c r="F27" s="295">
        <f t="shared" si="0"/>
        <v>20540</v>
      </c>
      <c r="G27" s="297">
        <f t="shared" si="1"/>
        <v>0.0310045691738505</v>
      </c>
      <c r="H27" s="296">
        <v>9508</v>
      </c>
      <c r="I27" s="294">
        <v>10477</v>
      </c>
      <c r="J27" s="295"/>
      <c r="K27" s="294"/>
      <c r="L27" s="295">
        <f t="shared" si="2"/>
        <v>19985</v>
      </c>
      <c r="M27" s="298">
        <f t="shared" si="3"/>
        <v>0.027770828121090885</v>
      </c>
      <c r="N27" s="296">
        <v>108290</v>
      </c>
      <c r="O27" s="294">
        <v>105014</v>
      </c>
      <c r="P27" s="295"/>
      <c r="Q27" s="294"/>
      <c r="R27" s="295">
        <f t="shared" si="4"/>
        <v>213304</v>
      </c>
      <c r="S27" s="297">
        <f t="shared" si="5"/>
        <v>0.030632461585918924</v>
      </c>
      <c r="T27" s="296">
        <v>110596</v>
      </c>
      <c r="U27" s="294">
        <v>104710</v>
      </c>
      <c r="V27" s="295"/>
      <c r="W27" s="294"/>
      <c r="X27" s="295">
        <f t="shared" si="6"/>
        <v>215306</v>
      </c>
      <c r="Y27" s="293">
        <f t="shared" si="7"/>
        <v>-0.009298393913778513</v>
      </c>
    </row>
    <row r="28" spans="1:25" ht="18.75" customHeight="1">
      <c r="A28" s="299" t="s">
        <v>241</v>
      </c>
      <c r="B28" s="296">
        <v>7884</v>
      </c>
      <c r="C28" s="294">
        <v>8617</v>
      </c>
      <c r="D28" s="295">
        <v>0</v>
      </c>
      <c r="E28" s="294">
        <v>0</v>
      </c>
      <c r="F28" s="295">
        <f>SUM(B28:E28)</f>
        <v>16501</v>
      </c>
      <c r="G28" s="297">
        <f>F28/$F$9</f>
        <v>0.024907808955097716</v>
      </c>
      <c r="H28" s="296">
        <v>10339</v>
      </c>
      <c r="I28" s="294">
        <v>10949</v>
      </c>
      <c r="J28" s="295"/>
      <c r="K28" s="294"/>
      <c r="L28" s="295">
        <f>SUM(H28:K28)</f>
        <v>21288</v>
      </c>
      <c r="M28" s="298">
        <f>IF(ISERROR(F28/L28-1),"         /0",(F28/L28-1))</f>
        <v>-0.22486847049981207</v>
      </c>
      <c r="N28" s="296">
        <v>116063</v>
      </c>
      <c r="O28" s="294">
        <v>112820</v>
      </c>
      <c r="P28" s="295"/>
      <c r="Q28" s="294"/>
      <c r="R28" s="295">
        <f>SUM(N28:Q28)</f>
        <v>228883</v>
      </c>
      <c r="S28" s="297">
        <f>R28/$R$9</f>
        <v>0.032869752583964115</v>
      </c>
      <c r="T28" s="296">
        <v>105177</v>
      </c>
      <c r="U28" s="294">
        <v>103390</v>
      </c>
      <c r="V28" s="295"/>
      <c r="W28" s="294"/>
      <c r="X28" s="295">
        <f>SUM(T28:W28)</f>
        <v>208567</v>
      </c>
      <c r="Y28" s="293">
        <f>IF(ISERROR(R28/X28-1),"         /0",IF(R28/X28&gt;5,"  *  ",(R28/X28-1)))</f>
        <v>0.09740754769450577</v>
      </c>
    </row>
    <row r="29" spans="1:25" ht="18.75" customHeight="1">
      <c r="A29" s="299" t="s">
        <v>210</v>
      </c>
      <c r="B29" s="296">
        <v>4608</v>
      </c>
      <c r="C29" s="294">
        <v>5640</v>
      </c>
      <c r="D29" s="295">
        <v>0</v>
      </c>
      <c r="E29" s="294">
        <v>0</v>
      </c>
      <c r="F29" s="295">
        <f t="shared" si="0"/>
        <v>10248</v>
      </c>
      <c r="G29" s="297">
        <f t="shared" si="1"/>
        <v>0.01546907618761538</v>
      </c>
      <c r="H29" s="296">
        <v>2284</v>
      </c>
      <c r="I29" s="294">
        <v>2592</v>
      </c>
      <c r="J29" s="295"/>
      <c r="K29" s="294"/>
      <c r="L29" s="295">
        <f t="shared" si="2"/>
        <v>4876</v>
      </c>
      <c r="M29" s="298">
        <f t="shared" si="3"/>
        <v>1.1017227235438884</v>
      </c>
      <c r="N29" s="296">
        <v>36645</v>
      </c>
      <c r="O29" s="294">
        <v>36506</v>
      </c>
      <c r="P29" s="295"/>
      <c r="Q29" s="294"/>
      <c r="R29" s="295">
        <f t="shared" si="4"/>
        <v>73151</v>
      </c>
      <c r="S29" s="297">
        <f t="shared" si="5"/>
        <v>0.010505171949290943</v>
      </c>
      <c r="T29" s="296">
        <v>31698</v>
      </c>
      <c r="U29" s="294">
        <v>32623</v>
      </c>
      <c r="V29" s="295">
        <v>95</v>
      </c>
      <c r="W29" s="294">
        <v>96</v>
      </c>
      <c r="X29" s="295">
        <f t="shared" si="6"/>
        <v>64512</v>
      </c>
      <c r="Y29" s="293">
        <f t="shared" si="7"/>
        <v>0.1339130704365079</v>
      </c>
    </row>
    <row r="30" spans="1:25" ht="18.75" customHeight="1">
      <c r="A30" s="299" t="s">
        <v>244</v>
      </c>
      <c r="B30" s="296">
        <v>4706</v>
      </c>
      <c r="C30" s="294">
        <v>5144</v>
      </c>
      <c r="D30" s="295">
        <v>0</v>
      </c>
      <c r="E30" s="294">
        <v>0</v>
      </c>
      <c r="F30" s="295">
        <f>SUM(B30:E30)</f>
        <v>9850</v>
      </c>
      <c r="G30" s="297">
        <f>F30/$F$9</f>
        <v>0.01486830605464593</v>
      </c>
      <c r="H30" s="296">
        <v>3814</v>
      </c>
      <c r="I30" s="294">
        <v>3956</v>
      </c>
      <c r="J30" s="295"/>
      <c r="K30" s="294"/>
      <c r="L30" s="295">
        <f>SUM(H30:K30)</f>
        <v>7770</v>
      </c>
      <c r="M30" s="298">
        <f>IF(ISERROR(F30/L30-1),"         /0",(F30/L30-1))</f>
        <v>0.26769626769626775</v>
      </c>
      <c r="N30" s="296">
        <v>41920</v>
      </c>
      <c r="O30" s="294">
        <v>42175</v>
      </c>
      <c r="P30" s="295"/>
      <c r="Q30" s="294"/>
      <c r="R30" s="295">
        <f>SUM(N30:Q30)</f>
        <v>84095</v>
      </c>
      <c r="S30" s="297">
        <f>R30/$R$9</f>
        <v>0.012076833332088718</v>
      </c>
      <c r="T30" s="296">
        <v>29335</v>
      </c>
      <c r="U30" s="294">
        <v>29590</v>
      </c>
      <c r="V30" s="295"/>
      <c r="W30" s="294"/>
      <c r="X30" s="295">
        <f>SUM(T30:W30)</f>
        <v>58925</v>
      </c>
      <c r="Y30" s="293">
        <f>IF(ISERROR(R30/X30-1),"         /0",IF(R30/X30&gt;5,"  *  ",(R30/X30-1)))</f>
        <v>0.427153160797624</v>
      </c>
    </row>
    <row r="31" spans="1:25" ht="18.75" customHeight="1">
      <c r="A31" s="299" t="s">
        <v>250</v>
      </c>
      <c r="B31" s="296">
        <v>2855</v>
      </c>
      <c r="C31" s="294">
        <v>4483</v>
      </c>
      <c r="D31" s="295">
        <v>0</v>
      </c>
      <c r="E31" s="294">
        <v>0</v>
      </c>
      <c r="F31" s="295">
        <f t="shared" si="0"/>
        <v>7338</v>
      </c>
      <c r="G31" s="297">
        <f t="shared" si="1"/>
        <v>0.011076510642537242</v>
      </c>
      <c r="H31" s="296">
        <v>323</v>
      </c>
      <c r="I31" s="294">
        <v>1040</v>
      </c>
      <c r="J31" s="295"/>
      <c r="K31" s="294"/>
      <c r="L31" s="295">
        <f t="shared" si="2"/>
        <v>1363</v>
      </c>
      <c r="M31" s="298">
        <f t="shared" si="3"/>
        <v>4.383712399119589</v>
      </c>
      <c r="N31" s="296">
        <v>38675</v>
      </c>
      <c r="O31" s="294">
        <v>43087</v>
      </c>
      <c r="P31" s="295"/>
      <c r="Q31" s="294"/>
      <c r="R31" s="295">
        <f t="shared" si="4"/>
        <v>81762</v>
      </c>
      <c r="S31" s="297">
        <f t="shared" si="5"/>
        <v>0.011741792578610355</v>
      </c>
      <c r="T31" s="296">
        <v>323</v>
      </c>
      <c r="U31" s="294">
        <v>1040</v>
      </c>
      <c r="V31" s="295"/>
      <c r="W31" s="294"/>
      <c r="X31" s="295">
        <f t="shared" si="6"/>
        <v>1363</v>
      </c>
      <c r="Y31" s="293" t="str">
        <f t="shared" si="7"/>
        <v>  *  </v>
      </c>
    </row>
    <row r="32" spans="1:25" ht="18.75" customHeight="1">
      <c r="A32" s="299" t="s">
        <v>252</v>
      </c>
      <c r="B32" s="296">
        <v>2564</v>
      </c>
      <c r="C32" s="294">
        <v>3659</v>
      </c>
      <c r="D32" s="295">
        <v>0</v>
      </c>
      <c r="E32" s="294">
        <v>0</v>
      </c>
      <c r="F32" s="295">
        <f t="shared" si="0"/>
        <v>6223</v>
      </c>
      <c r="G32" s="297">
        <f t="shared" si="1"/>
        <v>0.00939344858660524</v>
      </c>
      <c r="H32" s="296"/>
      <c r="I32" s="294"/>
      <c r="J32" s="295"/>
      <c r="K32" s="294"/>
      <c r="L32" s="295">
        <f t="shared" si="2"/>
        <v>0</v>
      </c>
      <c r="M32" s="298" t="str">
        <f t="shared" si="3"/>
        <v>         /0</v>
      </c>
      <c r="N32" s="296">
        <v>17249</v>
      </c>
      <c r="O32" s="294">
        <v>18575</v>
      </c>
      <c r="P32" s="295"/>
      <c r="Q32" s="294"/>
      <c r="R32" s="295">
        <f t="shared" si="4"/>
        <v>35824</v>
      </c>
      <c r="S32" s="297">
        <f t="shared" si="5"/>
        <v>0.005144663503047105</v>
      </c>
      <c r="T32" s="296"/>
      <c r="U32" s="294"/>
      <c r="V32" s="295"/>
      <c r="W32" s="294"/>
      <c r="X32" s="295">
        <f t="shared" si="6"/>
        <v>0</v>
      </c>
      <c r="Y32" s="293" t="str">
        <f t="shared" si="7"/>
        <v>         /0</v>
      </c>
    </row>
    <row r="33" spans="1:25" ht="18.75" customHeight="1">
      <c r="A33" s="299" t="s">
        <v>253</v>
      </c>
      <c r="B33" s="296">
        <v>2530</v>
      </c>
      <c r="C33" s="294">
        <v>3423</v>
      </c>
      <c r="D33" s="295">
        <v>0</v>
      </c>
      <c r="E33" s="294">
        <v>0</v>
      </c>
      <c r="F33" s="295">
        <f t="shared" si="0"/>
        <v>5953</v>
      </c>
      <c r="G33" s="297">
        <f t="shared" si="1"/>
        <v>0.008985890958711393</v>
      </c>
      <c r="H33" s="296">
        <v>2219</v>
      </c>
      <c r="I33" s="294">
        <v>3253</v>
      </c>
      <c r="J33" s="295"/>
      <c r="K33" s="294"/>
      <c r="L33" s="295">
        <f t="shared" si="2"/>
        <v>5472</v>
      </c>
      <c r="M33" s="298">
        <f t="shared" si="3"/>
        <v>0.08790204678362579</v>
      </c>
      <c r="N33" s="296">
        <v>25894</v>
      </c>
      <c r="O33" s="294">
        <v>27418</v>
      </c>
      <c r="P33" s="295"/>
      <c r="Q33" s="294"/>
      <c r="R33" s="295">
        <f t="shared" si="4"/>
        <v>53312</v>
      </c>
      <c r="S33" s="297">
        <f t="shared" si="5"/>
        <v>0.007656104864740041</v>
      </c>
      <c r="T33" s="296">
        <v>19437</v>
      </c>
      <c r="U33" s="294">
        <v>21004</v>
      </c>
      <c r="V33" s="295"/>
      <c r="W33" s="294"/>
      <c r="X33" s="295">
        <f t="shared" si="6"/>
        <v>40441</v>
      </c>
      <c r="Y33" s="293">
        <f t="shared" si="7"/>
        <v>0.3182661160703246</v>
      </c>
    </row>
    <row r="34" spans="1:25" ht="18.75" customHeight="1">
      <c r="A34" s="299" t="s">
        <v>254</v>
      </c>
      <c r="B34" s="296">
        <v>1907</v>
      </c>
      <c r="C34" s="294">
        <v>3481</v>
      </c>
      <c r="D34" s="295">
        <v>0</v>
      </c>
      <c r="E34" s="294">
        <v>0</v>
      </c>
      <c r="F34" s="295">
        <f t="shared" si="0"/>
        <v>5388</v>
      </c>
      <c r="G34" s="297">
        <f t="shared" si="1"/>
        <v>0.00813303888552612</v>
      </c>
      <c r="H34" s="296">
        <v>1470</v>
      </c>
      <c r="I34" s="294">
        <v>3427</v>
      </c>
      <c r="J34" s="295"/>
      <c r="K34" s="294"/>
      <c r="L34" s="295">
        <f t="shared" si="2"/>
        <v>4897</v>
      </c>
      <c r="M34" s="298">
        <f t="shared" si="3"/>
        <v>0.1002654686542781</v>
      </c>
      <c r="N34" s="296">
        <v>32899</v>
      </c>
      <c r="O34" s="294">
        <v>36719</v>
      </c>
      <c r="P34" s="295"/>
      <c r="Q34" s="294"/>
      <c r="R34" s="295">
        <f t="shared" si="4"/>
        <v>69618</v>
      </c>
      <c r="S34" s="297">
        <f t="shared" si="5"/>
        <v>0.009997799903839139</v>
      </c>
      <c r="T34" s="296">
        <v>2371</v>
      </c>
      <c r="U34" s="294">
        <v>4528</v>
      </c>
      <c r="V34" s="295"/>
      <c r="W34" s="294"/>
      <c r="X34" s="295">
        <f t="shared" si="6"/>
        <v>6899</v>
      </c>
      <c r="Y34" s="293" t="str">
        <f t="shared" si="7"/>
        <v>  *  </v>
      </c>
    </row>
    <row r="35" spans="1:25" ht="18.75" customHeight="1">
      <c r="A35" s="299" t="s">
        <v>255</v>
      </c>
      <c r="B35" s="296">
        <v>1091</v>
      </c>
      <c r="C35" s="294">
        <v>1260</v>
      </c>
      <c r="D35" s="295">
        <v>388</v>
      </c>
      <c r="E35" s="294">
        <v>343</v>
      </c>
      <c r="F35" s="295">
        <f t="shared" si="0"/>
        <v>3082</v>
      </c>
      <c r="G35" s="297">
        <f t="shared" si="1"/>
        <v>0.004652194848773478</v>
      </c>
      <c r="H35" s="296">
        <v>1145</v>
      </c>
      <c r="I35" s="294">
        <v>1188</v>
      </c>
      <c r="J35" s="295">
        <v>406</v>
      </c>
      <c r="K35" s="294">
        <v>372</v>
      </c>
      <c r="L35" s="295">
        <f t="shared" si="2"/>
        <v>3111</v>
      </c>
      <c r="M35" s="298">
        <f t="shared" si="3"/>
        <v>-0.009321761491481784</v>
      </c>
      <c r="N35" s="296">
        <v>10850</v>
      </c>
      <c r="O35" s="294">
        <v>10969</v>
      </c>
      <c r="P35" s="295">
        <v>7603</v>
      </c>
      <c r="Q35" s="294">
        <v>7216</v>
      </c>
      <c r="R35" s="295">
        <f t="shared" si="4"/>
        <v>36638</v>
      </c>
      <c r="S35" s="297">
        <f t="shared" si="5"/>
        <v>0.005261561562769088</v>
      </c>
      <c r="T35" s="296">
        <v>8535</v>
      </c>
      <c r="U35" s="294">
        <v>8669</v>
      </c>
      <c r="V35" s="295">
        <v>10386</v>
      </c>
      <c r="W35" s="294">
        <v>10319</v>
      </c>
      <c r="X35" s="295">
        <f t="shared" si="6"/>
        <v>37909</v>
      </c>
      <c r="Y35" s="293">
        <f t="shared" si="7"/>
        <v>-0.03352765833970828</v>
      </c>
    </row>
    <row r="36" spans="1:25" ht="18.75" customHeight="1">
      <c r="A36" s="299" t="s">
        <v>246</v>
      </c>
      <c r="B36" s="296">
        <v>609</v>
      </c>
      <c r="C36" s="294">
        <v>1126</v>
      </c>
      <c r="D36" s="295">
        <v>0</v>
      </c>
      <c r="E36" s="294">
        <v>0</v>
      </c>
      <c r="F36" s="295">
        <f t="shared" si="0"/>
        <v>1735</v>
      </c>
      <c r="G36" s="297">
        <f t="shared" si="1"/>
        <v>0.0026189351273919483</v>
      </c>
      <c r="H36" s="296">
        <v>2078</v>
      </c>
      <c r="I36" s="294">
        <v>2493</v>
      </c>
      <c r="J36" s="295"/>
      <c r="K36" s="294"/>
      <c r="L36" s="295">
        <f t="shared" si="2"/>
        <v>4571</v>
      </c>
      <c r="M36" s="298">
        <f t="shared" si="3"/>
        <v>-0.6204331656092759</v>
      </c>
      <c r="N36" s="296">
        <v>15613</v>
      </c>
      <c r="O36" s="294">
        <v>16747</v>
      </c>
      <c r="P36" s="295"/>
      <c r="Q36" s="294"/>
      <c r="R36" s="295">
        <f t="shared" si="4"/>
        <v>32360</v>
      </c>
      <c r="S36" s="297">
        <f t="shared" si="5"/>
        <v>0.0046472005068837734</v>
      </c>
      <c r="T36" s="296">
        <v>25660</v>
      </c>
      <c r="U36" s="294">
        <v>26498</v>
      </c>
      <c r="V36" s="295"/>
      <c r="W36" s="294"/>
      <c r="X36" s="295">
        <f t="shared" si="6"/>
        <v>52158</v>
      </c>
      <c r="Y36" s="293">
        <f t="shared" si="7"/>
        <v>-0.37957743778519115</v>
      </c>
    </row>
    <row r="37" spans="1:25" ht="18.75" customHeight="1" thickBot="1">
      <c r="A37" s="299" t="s">
        <v>229</v>
      </c>
      <c r="B37" s="296">
        <v>78</v>
      </c>
      <c r="C37" s="294">
        <v>0</v>
      </c>
      <c r="D37" s="295">
        <v>2</v>
      </c>
      <c r="E37" s="294">
        <v>7</v>
      </c>
      <c r="F37" s="295">
        <f t="shared" si="0"/>
        <v>87</v>
      </c>
      <c r="G37" s="297">
        <f t="shared" si="1"/>
        <v>0.0001313241245435732</v>
      </c>
      <c r="H37" s="296">
        <v>1713</v>
      </c>
      <c r="I37" s="294">
        <v>3191</v>
      </c>
      <c r="J37" s="295">
        <v>18</v>
      </c>
      <c r="K37" s="294">
        <v>19</v>
      </c>
      <c r="L37" s="295">
        <f t="shared" si="2"/>
        <v>4941</v>
      </c>
      <c r="M37" s="298">
        <f t="shared" si="3"/>
        <v>-0.9823922282938676</v>
      </c>
      <c r="N37" s="296">
        <v>9805</v>
      </c>
      <c r="O37" s="294">
        <v>8031</v>
      </c>
      <c r="P37" s="295">
        <v>138</v>
      </c>
      <c r="Q37" s="294">
        <v>131</v>
      </c>
      <c r="R37" s="295">
        <f t="shared" si="4"/>
        <v>18105</v>
      </c>
      <c r="S37" s="297">
        <f t="shared" si="5"/>
        <v>0.0026000483676492806</v>
      </c>
      <c r="T37" s="296">
        <v>70493</v>
      </c>
      <c r="U37" s="294">
        <v>67064</v>
      </c>
      <c r="V37" s="295">
        <v>262</v>
      </c>
      <c r="W37" s="294">
        <v>68</v>
      </c>
      <c r="X37" s="295">
        <f t="shared" si="6"/>
        <v>137887</v>
      </c>
      <c r="Y37" s="293">
        <f t="shared" si="7"/>
        <v>-0.8686968314634447</v>
      </c>
    </row>
    <row r="38" spans="1:25" s="333" customFormat="1" ht="18.75" customHeight="1">
      <c r="A38" s="342" t="s">
        <v>61</v>
      </c>
      <c r="B38" s="339">
        <f>SUM(B39:B45)</f>
        <v>37368</v>
      </c>
      <c r="C38" s="338">
        <f>SUM(C39:C45)</f>
        <v>50090</v>
      </c>
      <c r="D38" s="337">
        <f>SUM(D39:D45)</f>
        <v>40</v>
      </c>
      <c r="E38" s="338">
        <f>SUM(E39:E45)</f>
        <v>10</v>
      </c>
      <c r="F38" s="337">
        <f t="shared" si="0"/>
        <v>87508</v>
      </c>
      <c r="G38" s="340">
        <f t="shared" si="1"/>
        <v>0.132090936673092</v>
      </c>
      <c r="H38" s="339">
        <f>SUM(H39:H45)</f>
        <v>34374</v>
      </c>
      <c r="I38" s="338">
        <f>SUM(I39:I45)</f>
        <v>48530</v>
      </c>
      <c r="J38" s="337">
        <f>SUM(J39:J45)</f>
        <v>50</v>
      </c>
      <c r="K38" s="338">
        <f>SUM(K39:K45)</f>
        <v>5</v>
      </c>
      <c r="L38" s="337">
        <f t="shared" si="2"/>
        <v>82959</v>
      </c>
      <c r="M38" s="341">
        <f t="shared" si="3"/>
        <v>0.05483431574633246</v>
      </c>
      <c r="N38" s="339">
        <f>SUM(N39:N45)</f>
        <v>510531</v>
      </c>
      <c r="O38" s="338">
        <f>SUM(O39:O45)</f>
        <v>492130</v>
      </c>
      <c r="P38" s="337">
        <f>SUM(P39:P45)</f>
        <v>280</v>
      </c>
      <c r="Q38" s="338">
        <f>SUM(Q39:Q45)</f>
        <v>37</v>
      </c>
      <c r="R38" s="337">
        <f t="shared" si="4"/>
        <v>1002978</v>
      </c>
      <c r="S38" s="340">
        <f t="shared" si="5"/>
        <v>0.144037078800781</v>
      </c>
      <c r="T38" s="339">
        <f>SUM(T39:T45)</f>
        <v>414888</v>
      </c>
      <c r="U38" s="338">
        <f>SUM(U39:U45)</f>
        <v>393188</v>
      </c>
      <c r="V38" s="337">
        <f>SUM(V39:V45)</f>
        <v>207</v>
      </c>
      <c r="W38" s="338">
        <f>SUM(W39:W45)</f>
        <v>28</v>
      </c>
      <c r="X38" s="337">
        <f t="shared" si="6"/>
        <v>808311</v>
      </c>
      <c r="Y38" s="334">
        <f t="shared" si="7"/>
        <v>0.24083180854893715</v>
      </c>
    </row>
    <row r="39" spans="1:25" ht="18.75" customHeight="1">
      <c r="A39" s="299" t="s">
        <v>208</v>
      </c>
      <c r="B39" s="296">
        <v>12675</v>
      </c>
      <c r="C39" s="294">
        <v>20325</v>
      </c>
      <c r="D39" s="295">
        <v>30</v>
      </c>
      <c r="E39" s="294">
        <v>0</v>
      </c>
      <c r="F39" s="295">
        <f t="shared" si="0"/>
        <v>33030</v>
      </c>
      <c r="G39" s="297">
        <f t="shared" si="1"/>
        <v>0.049857883145680716</v>
      </c>
      <c r="H39" s="296">
        <v>12095</v>
      </c>
      <c r="I39" s="294">
        <v>18739</v>
      </c>
      <c r="J39" s="295">
        <v>45</v>
      </c>
      <c r="K39" s="294"/>
      <c r="L39" s="295">
        <f t="shared" si="2"/>
        <v>30879</v>
      </c>
      <c r="M39" s="298">
        <f t="shared" si="3"/>
        <v>0.06965899154765376</v>
      </c>
      <c r="N39" s="296">
        <v>185632</v>
      </c>
      <c r="O39" s="294">
        <v>190609</v>
      </c>
      <c r="P39" s="295">
        <v>260</v>
      </c>
      <c r="Q39" s="294"/>
      <c r="R39" s="295">
        <f t="shared" si="4"/>
        <v>376501</v>
      </c>
      <c r="S39" s="297">
        <f t="shared" si="5"/>
        <v>0.054069086466076874</v>
      </c>
      <c r="T39" s="296">
        <v>155839</v>
      </c>
      <c r="U39" s="294">
        <v>169773</v>
      </c>
      <c r="V39" s="295">
        <v>129</v>
      </c>
      <c r="W39" s="294"/>
      <c r="X39" s="278">
        <f t="shared" si="6"/>
        <v>325741</v>
      </c>
      <c r="Y39" s="293">
        <f t="shared" si="7"/>
        <v>0.1558293245246991</v>
      </c>
    </row>
    <row r="40" spans="1:25" ht="18.75" customHeight="1">
      <c r="A40" s="299" t="s">
        <v>236</v>
      </c>
      <c r="B40" s="296">
        <v>11825</v>
      </c>
      <c r="C40" s="294">
        <v>15273</v>
      </c>
      <c r="D40" s="295">
        <v>0</v>
      </c>
      <c r="E40" s="294">
        <v>0</v>
      </c>
      <c r="F40" s="295">
        <f t="shared" si="0"/>
        <v>27098</v>
      </c>
      <c r="G40" s="297">
        <f t="shared" si="1"/>
        <v>0.040903691113583295</v>
      </c>
      <c r="H40" s="296">
        <v>11098</v>
      </c>
      <c r="I40" s="294">
        <v>16335</v>
      </c>
      <c r="J40" s="295"/>
      <c r="K40" s="294"/>
      <c r="L40" s="295">
        <f t="shared" si="2"/>
        <v>27433</v>
      </c>
      <c r="M40" s="298">
        <f t="shared" si="3"/>
        <v>-0.012211570006925965</v>
      </c>
      <c r="N40" s="296">
        <v>158379</v>
      </c>
      <c r="O40" s="294">
        <v>153879</v>
      </c>
      <c r="P40" s="295"/>
      <c r="Q40" s="294"/>
      <c r="R40" s="295">
        <f t="shared" si="4"/>
        <v>312258</v>
      </c>
      <c r="S40" s="297">
        <f t="shared" si="5"/>
        <v>0.04484318714086877</v>
      </c>
      <c r="T40" s="296">
        <v>133974</v>
      </c>
      <c r="U40" s="294">
        <v>132460</v>
      </c>
      <c r="V40" s="295"/>
      <c r="W40" s="294"/>
      <c r="X40" s="278">
        <f t="shared" si="6"/>
        <v>266434</v>
      </c>
      <c r="Y40" s="293">
        <f t="shared" si="7"/>
        <v>0.17199006132850903</v>
      </c>
    </row>
    <row r="41" spans="1:25" ht="18.75" customHeight="1">
      <c r="A41" s="299" t="s">
        <v>242</v>
      </c>
      <c r="B41" s="296">
        <v>7090</v>
      </c>
      <c r="C41" s="294">
        <v>8167</v>
      </c>
      <c r="D41" s="295">
        <v>0</v>
      </c>
      <c r="E41" s="294">
        <v>0</v>
      </c>
      <c r="F41" s="295">
        <f>SUM(B41:E41)</f>
        <v>15257</v>
      </c>
      <c r="G41" s="297">
        <f>F41/$F$9</f>
        <v>0.02303002492139421</v>
      </c>
      <c r="H41" s="296">
        <v>6097</v>
      </c>
      <c r="I41" s="294">
        <v>7769</v>
      </c>
      <c r="J41" s="295"/>
      <c r="K41" s="294"/>
      <c r="L41" s="295">
        <f>SUM(H41:K41)</f>
        <v>13866</v>
      </c>
      <c r="M41" s="298">
        <f>IF(ISERROR(F41/L41-1),"         /0",(F41/L41-1))</f>
        <v>0.1003173229482186</v>
      </c>
      <c r="N41" s="296">
        <v>84453</v>
      </c>
      <c r="O41" s="294">
        <v>83216</v>
      </c>
      <c r="P41" s="295"/>
      <c r="Q41" s="294"/>
      <c r="R41" s="295">
        <f>SUM(N41:Q41)</f>
        <v>167669</v>
      </c>
      <c r="S41" s="297">
        <f>R41/$R$9</f>
        <v>0.02407884616157897</v>
      </c>
      <c r="T41" s="296">
        <v>82164</v>
      </c>
      <c r="U41" s="294">
        <v>80573</v>
      </c>
      <c r="V41" s="295"/>
      <c r="W41" s="294"/>
      <c r="X41" s="278">
        <f>SUM(T41:W41)</f>
        <v>162737</v>
      </c>
      <c r="Y41" s="293">
        <f>IF(ISERROR(R41/X41-1),"         /0",IF(R41/X41&gt;5,"  *  ",(R41/X41-1)))</f>
        <v>0.03030656826658973</v>
      </c>
    </row>
    <row r="42" spans="1:25" ht="18.75" customHeight="1">
      <c r="A42" s="299" t="s">
        <v>247</v>
      </c>
      <c r="B42" s="296">
        <v>4593</v>
      </c>
      <c r="C42" s="294">
        <v>6325</v>
      </c>
      <c r="D42" s="295">
        <v>0</v>
      </c>
      <c r="E42" s="294">
        <v>0</v>
      </c>
      <c r="F42" s="295">
        <f>SUM(B42:E42)</f>
        <v>10918</v>
      </c>
      <c r="G42" s="297">
        <f>F42/$F$9</f>
        <v>0.016480422893870483</v>
      </c>
      <c r="H42" s="296">
        <v>3989</v>
      </c>
      <c r="I42" s="294">
        <v>5684</v>
      </c>
      <c r="J42" s="295"/>
      <c r="K42" s="294"/>
      <c r="L42" s="295">
        <f>SUM(H42:K42)</f>
        <v>9673</v>
      </c>
      <c r="M42" s="298">
        <f>IF(ISERROR(F42/L42-1),"         /0",(F42/L42-1))</f>
        <v>0.12870877700816696</v>
      </c>
      <c r="N42" s="296">
        <v>67078</v>
      </c>
      <c r="O42" s="294">
        <v>64426</v>
      </c>
      <c r="P42" s="295"/>
      <c r="Q42" s="294"/>
      <c r="R42" s="295">
        <f>SUM(N42:Q42)</f>
        <v>131504</v>
      </c>
      <c r="S42" s="297">
        <f>R42/$R$9</f>
        <v>0.01888521184972941</v>
      </c>
      <c r="T42" s="296">
        <v>7332</v>
      </c>
      <c r="U42" s="294">
        <v>10379</v>
      </c>
      <c r="V42" s="295"/>
      <c r="W42" s="294"/>
      <c r="X42" s="278">
        <f>SUM(T42:W42)</f>
        <v>17711</v>
      </c>
      <c r="Y42" s="293" t="str">
        <f>IF(ISERROR(R42/X42-1),"         /0",IF(R42/X42&gt;5,"  *  ",(R42/X42-1)))</f>
        <v>  *  </v>
      </c>
    </row>
    <row r="43" spans="1:25" ht="18.75" customHeight="1">
      <c r="A43" s="299" t="s">
        <v>235</v>
      </c>
      <c r="B43" s="296">
        <v>443</v>
      </c>
      <c r="C43" s="294">
        <v>0</v>
      </c>
      <c r="D43" s="295">
        <v>0</v>
      </c>
      <c r="E43" s="294">
        <v>0</v>
      </c>
      <c r="F43" s="295">
        <f>SUM(B43:E43)</f>
        <v>443</v>
      </c>
      <c r="G43" s="297">
        <f>F43/$F$9</f>
        <v>0.0006686964042850911</v>
      </c>
      <c r="H43" s="296">
        <v>297</v>
      </c>
      <c r="I43" s="294"/>
      <c r="J43" s="295"/>
      <c r="K43" s="294"/>
      <c r="L43" s="295">
        <f>SUM(H43:K43)</f>
        <v>297</v>
      </c>
      <c r="M43" s="298">
        <f>IF(ISERROR(F43/L43-1),"         /0",(F43/L43-1))</f>
        <v>0.49158249158249157</v>
      </c>
      <c r="N43" s="296">
        <v>4761</v>
      </c>
      <c r="O43" s="294"/>
      <c r="P43" s="295"/>
      <c r="Q43" s="294"/>
      <c r="R43" s="295">
        <f>SUM(N43:Q43)</f>
        <v>4761</v>
      </c>
      <c r="S43" s="297">
        <f>R43/$R$9</f>
        <v>0.0006837244009046244</v>
      </c>
      <c r="T43" s="296">
        <v>6508</v>
      </c>
      <c r="U43" s="294"/>
      <c r="V43" s="295"/>
      <c r="W43" s="294"/>
      <c r="X43" s="278">
        <f>SUM(T43:W43)</f>
        <v>6508</v>
      </c>
      <c r="Y43" s="293">
        <f>IF(ISERROR(R43/X43-1),"         /0",IF(R43/X43&gt;5,"  *  ",(R43/X43-1)))</f>
        <v>-0.26843884449907807</v>
      </c>
    </row>
    <row r="44" spans="1:25" ht="18.75" customHeight="1">
      <c r="A44" s="299" t="s">
        <v>238</v>
      </c>
      <c r="B44" s="296">
        <v>254</v>
      </c>
      <c r="C44" s="294">
        <v>0</v>
      </c>
      <c r="D44" s="295">
        <v>0</v>
      </c>
      <c r="E44" s="294">
        <v>0</v>
      </c>
      <c r="F44" s="295">
        <f>SUM(B44:E44)</f>
        <v>254</v>
      </c>
      <c r="G44" s="297">
        <f>F44/$F$9</f>
        <v>0.0003834060647593976</v>
      </c>
      <c r="H44" s="296">
        <v>438</v>
      </c>
      <c r="I44" s="294"/>
      <c r="J44" s="295"/>
      <c r="K44" s="294"/>
      <c r="L44" s="295">
        <f>SUM(H44:K44)</f>
        <v>438</v>
      </c>
      <c r="M44" s="298">
        <f>IF(ISERROR(F44/L44-1),"         /0",(F44/L44-1))</f>
        <v>-0.4200913242009132</v>
      </c>
      <c r="N44" s="296">
        <v>5765</v>
      </c>
      <c r="O44" s="294"/>
      <c r="P44" s="295"/>
      <c r="Q44" s="294"/>
      <c r="R44" s="295">
        <f>SUM(N44:Q44)</f>
        <v>5765</v>
      </c>
      <c r="S44" s="297">
        <f>R44/$R$9</f>
        <v>0.0008279082485224028</v>
      </c>
      <c r="T44" s="296">
        <v>10717</v>
      </c>
      <c r="U44" s="294"/>
      <c r="V44" s="295"/>
      <c r="W44" s="294"/>
      <c r="X44" s="278">
        <f>SUM(T44:W44)</f>
        <v>10717</v>
      </c>
      <c r="Y44" s="293">
        <f>IF(ISERROR(R44/X44-1),"         /0",IF(R44/X44&gt;5,"  *  ",(R44/X44-1)))</f>
        <v>-0.4620696090323785</v>
      </c>
    </row>
    <row r="45" spans="1:25" ht="18.75" customHeight="1" thickBot="1">
      <c r="A45" s="299" t="s">
        <v>229</v>
      </c>
      <c r="B45" s="296">
        <v>488</v>
      </c>
      <c r="C45" s="294">
        <v>0</v>
      </c>
      <c r="D45" s="295">
        <v>10</v>
      </c>
      <c r="E45" s="294">
        <v>10</v>
      </c>
      <c r="F45" s="295">
        <f aca="true" t="shared" si="8" ref="F45:F63">SUM(B45:E45)</f>
        <v>508</v>
      </c>
      <c r="G45" s="297">
        <f aca="true" t="shared" si="9" ref="G45:G63">F45/$F$9</f>
        <v>0.0007668121295187952</v>
      </c>
      <c r="H45" s="296">
        <v>360</v>
      </c>
      <c r="I45" s="294">
        <v>3</v>
      </c>
      <c r="J45" s="295">
        <v>5</v>
      </c>
      <c r="K45" s="294">
        <v>5</v>
      </c>
      <c r="L45" s="295">
        <f aca="true" t="shared" si="10" ref="L45:L63">SUM(H45:K45)</f>
        <v>373</v>
      </c>
      <c r="M45" s="298">
        <f aca="true" t="shared" si="11" ref="M45:M63">IF(ISERROR(F45/L45-1),"         /0",(F45/L45-1))</f>
        <v>0.36193029490616624</v>
      </c>
      <c r="N45" s="296">
        <v>4463</v>
      </c>
      <c r="O45" s="294">
        <v>0</v>
      </c>
      <c r="P45" s="295">
        <v>20</v>
      </c>
      <c r="Q45" s="294">
        <v>37</v>
      </c>
      <c r="R45" s="295">
        <f aca="true" t="shared" si="12" ref="R45:R63">SUM(N45:Q45)</f>
        <v>4520</v>
      </c>
      <c r="S45" s="297">
        <f aca="true" t="shared" si="13" ref="S45:S63">R45/$R$9</f>
        <v>0.0006491145330999585</v>
      </c>
      <c r="T45" s="296">
        <v>18354</v>
      </c>
      <c r="U45" s="294">
        <v>3</v>
      </c>
      <c r="V45" s="295">
        <v>78</v>
      </c>
      <c r="W45" s="294">
        <v>28</v>
      </c>
      <c r="X45" s="278">
        <f aca="true" t="shared" si="14" ref="X45:X63">SUM(T45:W45)</f>
        <v>18463</v>
      </c>
      <c r="Y45" s="293">
        <f aca="true" t="shared" si="15" ref="Y45:Y63">IF(ISERROR(R45/X45-1),"         /0",IF(R45/X45&gt;5,"  *  ",(R45/X45-1)))</f>
        <v>-0.7551860477712181</v>
      </c>
    </row>
    <row r="46" spans="1:25" s="333" customFormat="1" ht="18.75" customHeight="1">
      <c r="A46" s="342" t="s">
        <v>60</v>
      </c>
      <c r="B46" s="339">
        <f>SUM(B47:B54)</f>
        <v>76134</v>
      </c>
      <c r="C46" s="338">
        <f>SUM(C47:C54)</f>
        <v>89746</v>
      </c>
      <c r="D46" s="337">
        <f>SUM(D47:D54)</f>
        <v>1286</v>
      </c>
      <c r="E46" s="338">
        <f>SUM(E47:E54)</f>
        <v>831</v>
      </c>
      <c r="F46" s="337">
        <f t="shared" si="8"/>
        <v>167997</v>
      </c>
      <c r="G46" s="340">
        <f t="shared" si="9"/>
        <v>0.25358688449363986</v>
      </c>
      <c r="H46" s="339">
        <f>SUM(H47:H54)</f>
        <v>59721</v>
      </c>
      <c r="I46" s="338">
        <f>SUM(I47:I54)</f>
        <v>70023</v>
      </c>
      <c r="J46" s="337">
        <f>SUM(J47:J54)</f>
        <v>1890</v>
      </c>
      <c r="K46" s="338">
        <f>SUM(K47:K54)</f>
        <v>1191</v>
      </c>
      <c r="L46" s="337">
        <f t="shared" si="10"/>
        <v>132825</v>
      </c>
      <c r="M46" s="341">
        <f t="shared" si="11"/>
        <v>0.26479954827780916</v>
      </c>
      <c r="N46" s="339">
        <f>SUM(N47:N54)</f>
        <v>798408</v>
      </c>
      <c r="O46" s="338">
        <f>SUM(O47:O54)</f>
        <v>757121</v>
      </c>
      <c r="P46" s="337">
        <f>SUM(P47:P54)</f>
        <v>15365</v>
      </c>
      <c r="Q46" s="338">
        <f>SUM(Q47:Q54)</f>
        <v>14478</v>
      </c>
      <c r="R46" s="337">
        <f t="shared" si="12"/>
        <v>1585372</v>
      </c>
      <c r="S46" s="340">
        <f t="shared" si="13"/>
        <v>0.22767433751543084</v>
      </c>
      <c r="T46" s="339">
        <f>SUM(T47:T54)</f>
        <v>629470</v>
      </c>
      <c r="U46" s="338">
        <f>SUM(U47:U54)</f>
        <v>607900</v>
      </c>
      <c r="V46" s="337">
        <f>SUM(V47:V54)</f>
        <v>16997</v>
      </c>
      <c r="W46" s="338">
        <f>SUM(W47:W54)</f>
        <v>16721</v>
      </c>
      <c r="X46" s="337">
        <f t="shared" si="14"/>
        <v>1271088</v>
      </c>
      <c r="Y46" s="334">
        <f t="shared" si="15"/>
        <v>0.24725589416311067</v>
      </c>
    </row>
    <row r="47" spans="1:25" s="269" customFormat="1" ht="18.75" customHeight="1">
      <c r="A47" s="284" t="s">
        <v>210</v>
      </c>
      <c r="B47" s="282">
        <v>41134</v>
      </c>
      <c r="C47" s="279">
        <v>50572</v>
      </c>
      <c r="D47" s="278">
        <v>457</v>
      </c>
      <c r="E47" s="279">
        <v>0</v>
      </c>
      <c r="F47" s="278">
        <f t="shared" si="8"/>
        <v>92163</v>
      </c>
      <c r="G47" s="281">
        <f t="shared" si="9"/>
        <v>0.13911753207252112</v>
      </c>
      <c r="H47" s="282">
        <v>25926</v>
      </c>
      <c r="I47" s="279">
        <v>28762</v>
      </c>
      <c r="J47" s="278">
        <v>489</v>
      </c>
      <c r="K47" s="279">
        <v>196</v>
      </c>
      <c r="L47" s="278">
        <f t="shared" si="10"/>
        <v>55373</v>
      </c>
      <c r="M47" s="283">
        <f t="shared" si="11"/>
        <v>0.6644032290105286</v>
      </c>
      <c r="N47" s="282">
        <v>411537</v>
      </c>
      <c r="O47" s="279">
        <v>369954</v>
      </c>
      <c r="P47" s="278">
        <v>4879</v>
      </c>
      <c r="Q47" s="279">
        <v>4447</v>
      </c>
      <c r="R47" s="278">
        <f t="shared" si="12"/>
        <v>790817</v>
      </c>
      <c r="S47" s="281">
        <f t="shared" si="13"/>
        <v>0.11356876277046678</v>
      </c>
      <c r="T47" s="280">
        <v>231426</v>
      </c>
      <c r="U47" s="279">
        <v>210260</v>
      </c>
      <c r="V47" s="278">
        <v>2353</v>
      </c>
      <c r="W47" s="279">
        <v>2466</v>
      </c>
      <c r="X47" s="278">
        <f t="shared" si="14"/>
        <v>446505</v>
      </c>
      <c r="Y47" s="277">
        <f t="shared" si="15"/>
        <v>0.7711268630810406</v>
      </c>
    </row>
    <row r="48" spans="1:25" s="269" customFormat="1" ht="18.75" customHeight="1">
      <c r="A48" s="284" t="s">
        <v>208</v>
      </c>
      <c r="B48" s="282">
        <v>21180</v>
      </c>
      <c r="C48" s="279">
        <v>22672</v>
      </c>
      <c r="D48" s="278">
        <v>59</v>
      </c>
      <c r="E48" s="279">
        <v>0</v>
      </c>
      <c r="F48" s="278">
        <f>SUM(B48:E48)</f>
        <v>43911</v>
      </c>
      <c r="G48" s="281">
        <f>F48/$F$9</f>
        <v>0.06628245554980279</v>
      </c>
      <c r="H48" s="282">
        <v>16282</v>
      </c>
      <c r="I48" s="279">
        <v>18551</v>
      </c>
      <c r="J48" s="278">
        <v>766</v>
      </c>
      <c r="K48" s="279">
        <v>294</v>
      </c>
      <c r="L48" s="278">
        <f>SUM(H48:K48)</f>
        <v>35893</v>
      </c>
      <c r="M48" s="283">
        <f>IF(ISERROR(F48/L48-1),"         /0",(F48/L48-1))</f>
        <v>0.2233861755774107</v>
      </c>
      <c r="N48" s="282">
        <v>224664</v>
      </c>
      <c r="O48" s="279">
        <v>219667</v>
      </c>
      <c r="P48" s="278">
        <v>3992</v>
      </c>
      <c r="Q48" s="279">
        <v>3730</v>
      </c>
      <c r="R48" s="278">
        <f>SUM(N48:Q48)</f>
        <v>452053</v>
      </c>
      <c r="S48" s="281">
        <f>R48/$R$9</f>
        <v>0.06491906460872468</v>
      </c>
      <c r="T48" s="280">
        <v>142760</v>
      </c>
      <c r="U48" s="279">
        <v>153249</v>
      </c>
      <c r="V48" s="278">
        <v>7069</v>
      </c>
      <c r="W48" s="279">
        <v>6481</v>
      </c>
      <c r="X48" s="278">
        <f>SUM(T48:W48)</f>
        <v>309559</v>
      </c>
      <c r="Y48" s="277">
        <f>IF(ISERROR(R48/X48-1),"         /0",IF(R48/X48&gt;5,"  *  ",(R48/X48-1)))</f>
        <v>0.46031289673374065</v>
      </c>
    </row>
    <row r="49" spans="1:25" s="269" customFormat="1" ht="18.75" customHeight="1">
      <c r="A49" s="284" t="s">
        <v>243</v>
      </c>
      <c r="B49" s="282">
        <v>5991</v>
      </c>
      <c r="C49" s="279">
        <v>7251</v>
      </c>
      <c r="D49" s="278">
        <v>757</v>
      </c>
      <c r="E49" s="279">
        <v>807</v>
      </c>
      <c r="F49" s="278">
        <f>SUM(B49:E49)</f>
        <v>14806</v>
      </c>
      <c r="G49" s="281">
        <f>F49/$F$9</f>
        <v>0.022349252735541895</v>
      </c>
      <c r="H49" s="282">
        <v>4285</v>
      </c>
      <c r="I49" s="279">
        <v>5998</v>
      </c>
      <c r="J49" s="278">
        <v>620</v>
      </c>
      <c r="K49" s="279">
        <v>684</v>
      </c>
      <c r="L49" s="278">
        <f>SUM(H49:K49)</f>
        <v>11587</v>
      </c>
      <c r="M49" s="283">
        <f>IF(ISERROR(F49/L49-1),"         /0",(F49/L49-1))</f>
        <v>0.2778113402951583</v>
      </c>
      <c r="N49" s="282">
        <v>59090</v>
      </c>
      <c r="O49" s="279">
        <v>62719</v>
      </c>
      <c r="P49" s="278">
        <v>5502</v>
      </c>
      <c r="Q49" s="279">
        <v>5530</v>
      </c>
      <c r="R49" s="278">
        <f>SUM(N49:Q49)</f>
        <v>132841</v>
      </c>
      <c r="S49" s="281">
        <f>R49/$R$9</f>
        <v>0.01907721763086982</v>
      </c>
      <c r="T49" s="280">
        <v>37528</v>
      </c>
      <c r="U49" s="279">
        <v>39047</v>
      </c>
      <c r="V49" s="278">
        <v>6388</v>
      </c>
      <c r="W49" s="279">
        <v>6427</v>
      </c>
      <c r="X49" s="278">
        <f>SUM(T49:W49)</f>
        <v>89390</v>
      </c>
      <c r="Y49" s="277">
        <f>IF(ISERROR(R49/X49-1),"         /0",IF(R49/X49&gt;5,"  *  ",(R49/X49-1)))</f>
        <v>0.4860834545251147</v>
      </c>
    </row>
    <row r="50" spans="1:25" s="269" customFormat="1" ht="18.75" customHeight="1">
      <c r="A50" s="284" t="s">
        <v>249</v>
      </c>
      <c r="B50" s="282">
        <v>3019</v>
      </c>
      <c r="C50" s="279">
        <v>4612</v>
      </c>
      <c r="D50" s="278">
        <v>0</v>
      </c>
      <c r="E50" s="279">
        <v>0</v>
      </c>
      <c r="F50" s="278">
        <f>SUM(B50:E50)</f>
        <v>7631</v>
      </c>
      <c r="G50" s="281">
        <f>F50/$F$9</f>
        <v>0.011518786142436862</v>
      </c>
      <c r="H50" s="282">
        <v>2132</v>
      </c>
      <c r="I50" s="279">
        <v>3504</v>
      </c>
      <c r="J50" s="278"/>
      <c r="K50" s="279"/>
      <c r="L50" s="278">
        <f>SUM(H50:K50)</f>
        <v>5636</v>
      </c>
      <c r="M50" s="283">
        <f>IF(ISERROR(F50/L50-1),"         /0",(F50/L50-1))</f>
        <v>0.3539744499645139</v>
      </c>
      <c r="N50" s="282">
        <v>32169</v>
      </c>
      <c r="O50" s="279">
        <v>39092</v>
      </c>
      <c r="P50" s="278"/>
      <c r="Q50" s="279"/>
      <c r="R50" s="278">
        <f>SUM(N50:Q50)</f>
        <v>71261</v>
      </c>
      <c r="S50" s="281">
        <f>R50/$R$9</f>
        <v>0.010233750164432774</v>
      </c>
      <c r="T50" s="280">
        <v>13087</v>
      </c>
      <c r="U50" s="279">
        <v>16048</v>
      </c>
      <c r="V50" s="278"/>
      <c r="W50" s="279"/>
      <c r="X50" s="278">
        <f>SUM(T50:W50)</f>
        <v>29135</v>
      </c>
      <c r="Y50" s="277">
        <f>IF(ISERROR(R50/X50-1),"         /0",IF(R50/X50&gt;5,"  *  ",(R50/X50-1)))</f>
        <v>1.4458898232366568</v>
      </c>
    </row>
    <row r="51" spans="1:25" s="269" customFormat="1" ht="18.75" customHeight="1">
      <c r="A51" s="284" t="s">
        <v>246</v>
      </c>
      <c r="B51" s="282">
        <v>3521</v>
      </c>
      <c r="C51" s="279">
        <v>3809</v>
      </c>
      <c r="D51" s="278">
        <v>0</v>
      </c>
      <c r="E51" s="279">
        <v>0</v>
      </c>
      <c r="F51" s="278">
        <f>SUM(B51:E51)</f>
        <v>7330</v>
      </c>
      <c r="G51" s="281">
        <f>F51/$F$9</f>
        <v>0.011064434860970017</v>
      </c>
      <c r="H51" s="282">
        <v>8119</v>
      </c>
      <c r="I51" s="279">
        <v>10155</v>
      </c>
      <c r="J51" s="278"/>
      <c r="K51" s="279"/>
      <c r="L51" s="278">
        <f>SUM(H51:K51)</f>
        <v>18274</v>
      </c>
      <c r="M51" s="283">
        <f>IF(ISERROR(F51/L51-1),"         /0",(F51/L51-1))</f>
        <v>-0.5988836598445879</v>
      </c>
      <c r="N51" s="282">
        <v>66320</v>
      </c>
      <c r="O51" s="279">
        <v>63846</v>
      </c>
      <c r="P51" s="278"/>
      <c r="Q51" s="279"/>
      <c r="R51" s="278">
        <f>SUM(N51:Q51)</f>
        <v>130166</v>
      </c>
      <c r="S51" s="281">
        <f>R51/$R$9</f>
        <v>0.018693062459179025</v>
      </c>
      <c r="T51" s="280">
        <v>133789</v>
      </c>
      <c r="U51" s="279">
        <v>127437</v>
      </c>
      <c r="V51" s="278"/>
      <c r="W51" s="279"/>
      <c r="X51" s="278">
        <f>SUM(T51:W51)</f>
        <v>261226</v>
      </c>
      <c r="Y51" s="277">
        <f>IF(ISERROR(R51/X51-1),"         /0",IF(R51/X51&gt;5,"  *  ",(R51/X51-1)))</f>
        <v>-0.5017111619823448</v>
      </c>
    </row>
    <row r="52" spans="1:25" s="269" customFormat="1" ht="18.75" customHeight="1">
      <c r="A52" s="284" t="s">
        <v>398</v>
      </c>
      <c r="B52" s="282">
        <v>866</v>
      </c>
      <c r="C52" s="279">
        <v>830</v>
      </c>
      <c r="D52" s="278">
        <v>0</v>
      </c>
      <c r="E52" s="279">
        <v>0</v>
      </c>
      <c r="F52" s="278">
        <f>SUM(B52:E52)</f>
        <v>1696</v>
      </c>
      <c r="G52" s="281">
        <f>F52/$F$9</f>
        <v>0.002560065692251726</v>
      </c>
      <c r="H52" s="282"/>
      <c r="I52" s="279"/>
      <c r="J52" s="278"/>
      <c r="K52" s="279"/>
      <c r="L52" s="278">
        <f>SUM(H52:K52)</f>
        <v>0</v>
      </c>
      <c r="M52" s="283" t="str">
        <f>IF(ISERROR(F52/L52-1),"         /0",(F52/L52-1))</f>
        <v>         /0</v>
      </c>
      <c r="N52" s="282">
        <v>1058</v>
      </c>
      <c r="O52" s="279">
        <v>1058</v>
      </c>
      <c r="P52" s="278"/>
      <c r="Q52" s="279"/>
      <c r="R52" s="278">
        <f>SUM(N52:Q52)</f>
        <v>2116</v>
      </c>
      <c r="S52" s="281">
        <f>R52/$R$9</f>
        <v>0.0003038775115131664</v>
      </c>
      <c r="T52" s="280"/>
      <c r="U52" s="279"/>
      <c r="V52" s="278"/>
      <c r="W52" s="279"/>
      <c r="X52" s="278">
        <f>SUM(T52:W52)</f>
        <v>0</v>
      </c>
      <c r="Y52" s="277" t="str">
        <f>IF(ISERROR(R52/X52-1),"         /0",IF(R52/X52&gt;5,"  *  ",(R52/X52-1)))</f>
        <v>         /0</v>
      </c>
    </row>
    <row r="53" spans="1:25" s="269" customFormat="1" ht="18.75" customHeight="1">
      <c r="A53" s="284" t="s">
        <v>235</v>
      </c>
      <c r="B53" s="282">
        <v>408</v>
      </c>
      <c r="C53" s="279">
        <v>0</v>
      </c>
      <c r="D53" s="278">
        <v>0</v>
      </c>
      <c r="E53" s="279">
        <v>0</v>
      </c>
      <c r="F53" s="278">
        <f t="shared" si="8"/>
        <v>408</v>
      </c>
      <c r="G53" s="281">
        <f t="shared" si="9"/>
        <v>0.0006158648599284812</v>
      </c>
      <c r="H53" s="282">
        <v>214</v>
      </c>
      <c r="I53" s="279"/>
      <c r="J53" s="278"/>
      <c r="K53" s="279"/>
      <c r="L53" s="278">
        <f t="shared" si="10"/>
        <v>214</v>
      </c>
      <c r="M53" s="283">
        <f t="shared" si="11"/>
        <v>0.9065420560747663</v>
      </c>
      <c r="N53" s="282">
        <v>2366</v>
      </c>
      <c r="O53" s="279"/>
      <c r="P53" s="278"/>
      <c r="Q53" s="279"/>
      <c r="R53" s="278">
        <f t="shared" si="12"/>
        <v>2366</v>
      </c>
      <c r="S53" s="281">
        <f t="shared" si="13"/>
        <v>0.00033977986400763314</v>
      </c>
      <c r="T53" s="280">
        <v>2264</v>
      </c>
      <c r="U53" s="279"/>
      <c r="V53" s="278"/>
      <c r="W53" s="279"/>
      <c r="X53" s="278">
        <f t="shared" si="14"/>
        <v>2264</v>
      </c>
      <c r="Y53" s="277">
        <f t="shared" si="15"/>
        <v>0.045053003533569</v>
      </c>
    </row>
    <row r="54" spans="1:25" s="269" customFormat="1" ht="18.75" customHeight="1" thickBot="1">
      <c r="A54" s="284" t="s">
        <v>229</v>
      </c>
      <c r="B54" s="282">
        <v>15</v>
      </c>
      <c r="C54" s="279">
        <v>0</v>
      </c>
      <c r="D54" s="278">
        <v>13</v>
      </c>
      <c r="E54" s="279">
        <v>24</v>
      </c>
      <c r="F54" s="278">
        <f t="shared" si="8"/>
        <v>52</v>
      </c>
      <c r="G54" s="281">
        <f t="shared" si="9"/>
        <v>7.849258018696329E-05</v>
      </c>
      <c r="H54" s="282">
        <v>2763</v>
      </c>
      <c r="I54" s="279">
        <v>3053</v>
      </c>
      <c r="J54" s="278">
        <v>15</v>
      </c>
      <c r="K54" s="279">
        <v>17</v>
      </c>
      <c r="L54" s="278">
        <f t="shared" si="10"/>
        <v>5848</v>
      </c>
      <c r="M54" s="283">
        <f t="shared" si="11"/>
        <v>-0.9911080711354309</v>
      </c>
      <c r="N54" s="282">
        <v>1204</v>
      </c>
      <c r="O54" s="279">
        <v>785</v>
      </c>
      <c r="P54" s="278">
        <v>992</v>
      </c>
      <c r="Q54" s="279">
        <v>771</v>
      </c>
      <c r="R54" s="278">
        <f t="shared" si="12"/>
        <v>3752</v>
      </c>
      <c r="S54" s="281">
        <f t="shared" si="13"/>
        <v>0.0005388225062369567</v>
      </c>
      <c r="T54" s="280">
        <v>68616</v>
      </c>
      <c r="U54" s="279">
        <v>61859</v>
      </c>
      <c r="V54" s="278">
        <v>1187</v>
      </c>
      <c r="W54" s="279">
        <v>1347</v>
      </c>
      <c r="X54" s="278">
        <f t="shared" si="14"/>
        <v>133009</v>
      </c>
      <c r="Y54" s="277">
        <f t="shared" si="15"/>
        <v>-0.9717913825380238</v>
      </c>
    </row>
    <row r="55" spans="1:25" s="333" customFormat="1" ht="18.75" customHeight="1">
      <c r="A55" s="342" t="s">
        <v>59</v>
      </c>
      <c r="B55" s="339">
        <f>SUM(B56:B62)</f>
        <v>6507</v>
      </c>
      <c r="C55" s="338">
        <f>SUM(C56:C62)</f>
        <v>6948</v>
      </c>
      <c r="D55" s="337">
        <f>SUM(D56:D62)</f>
        <v>37</v>
      </c>
      <c r="E55" s="338">
        <f>SUM(E56:E62)</f>
        <v>14</v>
      </c>
      <c r="F55" s="337">
        <f t="shared" si="8"/>
        <v>13506</v>
      </c>
      <c r="G55" s="340">
        <f t="shared" si="9"/>
        <v>0.02038693823086781</v>
      </c>
      <c r="H55" s="339">
        <f>SUM(H56:H62)</f>
        <v>5725</v>
      </c>
      <c r="I55" s="338">
        <f>SUM(I56:I62)</f>
        <v>5697</v>
      </c>
      <c r="J55" s="337">
        <f>SUM(J56:J62)</f>
        <v>345</v>
      </c>
      <c r="K55" s="338">
        <f>SUM(K56:K62)</f>
        <v>532</v>
      </c>
      <c r="L55" s="337">
        <f t="shared" si="10"/>
        <v>12299</v>
      </c>
      <c r="M55" s="341">
        <f t="shared" si="11"/>
        <v>0.09813806000487846</v>
      </c>
      <c r="N55" s="339">
        <f>SUM(N56:N62)</f>
        <v>64784</v>
      </c>
      <c r="O55" s="338">
        <f>SUM(O56:O62)</f>
        <v>65093</v>
      </c>
      <c r="P55" s="337">
        <f>SUM(P56:P62)</f>
        <v>995</v>
      </c>
      <c r="Q55" s="338">
        <f>SUM(Q56:Q62)</f>
        <v>1190</v>
      </c>
      <c r="R55" s="337">
        <f t="shared" si="12"/>
        <v>132062</v>
      </c>
      <c r="S55" s="340">
        <f t="shared" si="13"/>
        <v>0.01896534590049706</v>
      </c>
      <c r="T55" s="339">
        <f>SUM(T56:T62)</f>
        <v>58834</v>
      </c>
      <c r="U55" s="338">
        <f>SUM(U56:U62)</f>
        <v>56550</v>
      </c>
      <c r="V55" s="337">
        <f>SUM(V56:V62)</f>
        <v>3120</v>
      </c>
      <c r="W55" s="338">
        <f>SUM(W56:W62)</f>
        <v>4232</v>
      </c>
      <c r="X55" s="337">
        <f t="shared" si="14"/>
        <v>122736</v>
      </c>
      <c r="Y55" s="334">
        <f t="shared" si="15"/>
        <v>0.07598422630686996</v>
      </c>
    </row>
    <row r="56" spans="1:25" ht="18.75" customHeight="1">
      <c r="A56" s="284" t="s">
        <v>208</v>
      </c>
      <c r="B56" s="282">
        <v>3986</v>
      </c>
      <c r="C56" s="279">
        <v>4676</v>
      </c>
      <c r="D56" s="278">
        <v>32</v>
      </c>
      <c r="E56" s="279">
        <v>0</v>
      </c>
      <c r="F56" s="278">
        <f t="shared" si="8"/>
        <v>8694</v>
      </c>
      <c r="G56" s="281">
        <f t="shared" si="9"/>
        <v>0.013123355618181901</v>
      </c>
      <c r="H56" s="282">
        <v>3276</v>
      </c>
      <c r="I56" s="279">
        <v>3684</v>
      </c>
      <c r="J56" s="278">
        <v>84</v>
      </c>
      <c r="K56" s="279">
        <v>167</v>
      </c>
      <c r="L56" s="278">
        <f t="shared" si="10"/>
        <v>7211</v>
      </c>
      <c r="M56" s="283">
        <f t="shared" si="11"/>
        <v>0.20565802246567744</v>
      </c>
      <c r="N56" s="282">
        <v>38750</v>
      </c>
      <c r="O56" s="279">
        <v>39886</v>
      </c>
      <c r="P56" s="278">
        <v>453</v>
      </c>
      <c r="Q56" s="279">
        <v>524</v>
      </c>
      <c r="R56" s="278">
        <f t="shared" si="12"/>
        <v>79613</v>
      </c>
      <c r="S56" s="281">
        <f t="shared" si="13"/>
        <v>0.011433175956567919</v>
      </c>
      <c r="T56" s="280">
        <v>29481</v>
      </c>
      <c r="U56" s="279">
        <v>31209</v>
      </c>
      <c r="V56" s="278">
        <v>895</v>
      </c>
      <c r="W56" s="279">
        <v>1471</v>
      </c>
      <c r="X56" s="278">
        <f t="shared" si="14"/>
        <v>63056</v>
      </c>
      <c r="Y56" s="277">
        <f t="shared" si="15"/>
        <v>0.26257612281146914</v>
      </c>
    </row>
    <row r="57" spans="1:25" ht="18.75" customHeight="1">
      <c r="A57" s="284" t="s">
        <v>399</v>
      </c>
      <c r="B57" s="282">
        <v>646</v>
      </c>
      <c r="C57" s="279">
        <v>917</v>
      </c>
      <c r="D57" s="278">
        <v>0</v>
      </c>
      <c r="E57" s="279">
        <v>0</v>
      </c>
      <c r="F57" s="278">
        <f t="shared" si="8"/>
        <v>1563</v>
      </c>
      <c r="G57" s="281">
        <f t="shared" si="9"/>
        <v>0.0023593058236966082</v>
      </c>
      <c r="H57" s="282"/>
      <c r="I57" s="279"/>
      <c r="J57" s="278"/>
      <c r="K57" s="279"/>
      <c r="L57" s="278">
        <f t="shared" si="10"/>
        <v>0</v>
      </c>
      <c r="M57" s="283" t="str">
        <f t="shared" si="11"/>
        <v>         /0</v>
      </c>
      <c r="N57" s="282">
        <v>4356</v>
      </c>
      <c r="O57" s="279">
        <v>5475</v>
      </c>
      <c r="P57" s="278">
        <v>48</v>
      </c>
      <c r="Q57" s="279">
        <v>48</v>
      </c>
      <c r="R57" s="278">
        <f t="shared" si="12"/>
        <v>9927</v>
      </c>
      <c r="S57" s="281">
        <f t="shared" si="13"/>
        <v>0.001425610612850285</v>
      </c>
      <c r="T57" s="280"/>
      <c r="U57" s="279"/>
      <c r="V57" s="278"/>
      <c r="W57" s="279"/>
      <c r="X57" s="278">
        <f t="shared" si="14"/>
        <v>0</v>
      </c>
      <c r="Y57" s="277" t="str">
        <f t="shared" si="15"/>
        <v>         /0</v>
      </c>
    </row>
    <row r="58" spans="1:25" ht="18.75" customHeight="1">
      <c r="A58" s="284" t="s">
        <v>400</v>
      </c>
      <c r="B58" s="282">
        <v>711</v>
      </c>
      <c r="C58" s="279">
        <v>547</v>
      </c>
      <c r="D58" s="278">
        <v>0</v>
      </c>
      <c r="E58" s="279">
        <v>0</v>
      </c>
      <c r="F58" s="278">
        <f>SUM(B58:E58)</f>
        <v>1258</v>
      </c>
      <c r="G58" s="281">
        <f>F58/$F$9</f>
        <v>0.0018989166514461503</v>
      </c>
      <c r="H58" s="282">
        <v>649</v>
      </c>
      <c r="I58" s="279">
        <v>456</v>
      </c>
      <c r="J58" s="278">
        <v>0</v>
      </c>
      <c r="K58" s="279">
        <v>0</v>
      </c>
      <c r="L58" s="278">
        <f>SUM(H58:K58)</f>
        <v>1105</v>
      </c>
      <c r="M58" s="283">
        <f>IF(ISERROR(F58/L58-1),"         /0",(F58/L58-1))</f>
        <v>0.1384615384615384</v>
      </c>
      <c r="N58" s="282">
        <v>5449</v>
      </c>
      <c r="O58" s="279">
        <v>5801</v>
      </c>
      <c r="P58" s="278">
        <v>0</v>
      </c>
      <c r="Q58" s="279">
        <v>0</v>
      </c>
      <c r="R58" s="278">
        <f>SUM(N58:Q58)</f>
        <v>11250</v>
      </c>
      <c r="S58" s="281">
        <f>R58/$R$9</f>
        <v>0.0016156058622510028</v>
      </c>
      <c r="T58" s="280">
        <v>5866</v>
      </c>
      <c r="U58" s="279">
        <v>6115</v>
      </c>
      <c r="V58" s="278">
        <v>0</v>
      </c>
      <c r="W58" s="279">
        <v>0</v>
      </c>
      <c r="X58" s="278">
        <f>SUM(T58:W58)</f>
        <v>11981</v>
      </c>
      <c r="Y58" s="277">
        <f>IF(ISERROR(R58/X58-1),"         /0",IF(R58/X58&gt;5,"  *  ",(R58/X58-1)))</f>
        <v>-0.061013271012436365</v>
      </c>
    </row>
    <row r="59" spans="1:25" ht="18.75" customHeight="1">
      <c r="A59" s="284" t="s">
        <v>401</v>
      </c>
      <c r="B59" s="282">
        <v>382</v>
      </c>
      <c r="C59" s="279">
        <v>516</v>
      </c>
      <c r="D59" s="278">
        <v>0</v>
      </c>
      <c r="E59" s="279">
        <v>0</v>
      </c>
      <c r="F59" s="278">
        <f t="shared" si="8"/>
        <v>898</v>
      </c>
      <c r="G59" s="281">
        <f t="shared" si="9"/>
        <v>0.0013555064809210198</v>
      </c>
      <c r="H59" s="282"/>
      <c r="I59" s="279"/>
      <c r="J59" s="278">
        <v>247</v>
      </c>
      <c r="K59" s="279">
        <v>334</v>
      </c>
      <c r="L59" s="278">
        <f t="shared" si="10"/>
        <v>581</v>
      </c>
      <c r="M59" s="283">
        <f t="shared" si="11"/>
        <v>0.5456110154905336</v>
      </c>
      <c r="N59" s="282">
        <v>2853</v>
      </c>
      <c r="O59" s="279">
        <v>2817</v>
      </c>
      <c r="P59" s="278">
        <v>234</v>
      </c>
      <c r="Q59" s="279">
        <v>192</v>
      </c>
      <c r="R59" s="278">
        <f t="shared" si="12"/>
        <v>6096</v>
      </c>
      <c r="S59" s="281">
        <f t="shared" si="13"/>
        <v>0.0008754429632250768</v>
      </c>
      <c r="T59" s="280"/>
      <c r="U59" s="279"/>
      <c r="V59" s="278">
        <v>1880</v>
      </c>
      <c r="W59" s="279">
        <v>2088</v>
      </c>
      <c r="X59" s="278">
        <f t="shared" si="14"/>
        <v>3968</v>
      </c>
      <c r="Y59" s="277">
        <f t="shared" si="15"/>
        <v>0.5362903225806452</v>
      </c>
    </row>
    <row r="60" spans="1:25" ht="18.75" customHeight="1">
      <c r="A60" s="284" t="s">
        <v>246</v>
      </c>
      <c r="B60" s="282">
        <v>418</v>
      </c>
      <c r="C60" s="279">
        <v>84</v>
      </c>
      <c r="D60" s="278">
        <v>0</v>
      </c>
      <c r="E60" s="279">
        <v>0</v>
      </c>
      <c r="F60" s="278">
        <f>SUM(B60:E60)</f>
        <v>502</v>
      </c>
      <c r="G60" s="281">
        <f>F60/$F$9</f>
        <v>0.0007577552933433763</v>
      </c>
      <c r="H60" s="282">
        <v>702</v>
      </c>
      <c r="I60" s="279">
        <v>426</v>
      </c>
      <c r="J60" s="278"/>
      <c r="K60" s="279"/>
      <c r="L60" s="278">
        <f>SUM(H60:K60)</f>
        <v>1128</v>
      </c>
      <c r="M60" s="283">
        <f>IF(ISERROR(F60/L60-1),"         /0",(F60/L60-1))</f>
        <v>-0.5549645390070922</v>
      </c>
      <c r="N60" s="282">
        <v>5028</v>
      </c>
      <c r="O60" s="279">
        <v>3507</v>
      </c>
      <c r="P60" s="278"/>
      <c r="Q60" s="279"/>
      <c r="R60" s="278">
        <f>SUM(N60:Q60)</f>
        <v>8535</v>
      </c>
      <c r="S60" s="281">
        <f>R60/$R$9</f>
        <v>0.001225706314161094</v>
      </c>
      <c r="T60" s="280">
        <v>10100</v>
      </c>
      <c r="U60" s="279">
        <v>8402</v>
      </c>
      <c r="V60" s="278"/>
      <c r="W60" s="279"/>
      <c r="X60" s="278">
        <f>SUM(T60:W60)</f>
        <v>18502</v>
      </c>
      <c r="Y60" s="277">
        <f>IF(ISERROR(R60/X60-1),"         /0",IF(R60/X60&gt;5,"  *  ",(R60/X60-1)))</f>
        <v>-0.5386985190790186</v>
      </c>
    </row>
    <row r="61" spans="1:25" ht="18.75" customHeight="1">
      <c r="A61" s="284" t="s">
        <v>210</v>
      </c>
      <c r="B61" s="282">
        <v>262</v>
      </c>
      <c r="C61" s="279">
        <v>208</v>
      </c>
      <c r="D61" s="278">
        <v>0</v>
      </c>
      <c r="E61" s="279">
        <v>0</v>
      </c>
      <c r="F61" s="278">
        <f t="shared" si="8"/>
        <v>470</v>
      </c>
      <c r="G61" s="281">
        <f t="shared" si="9"/>
        <v>0.0007094521670744758</v>
      </c>
      <c r="H61" s="282">
        <v>237</v>
      </c>
      <c r="I61" s="279">
        <v>218</v>
      </c>
      <c r="J61" s="278"/>
      <c r="K61" s="279"/>
      <c r="L61" s="278">
        <f t="shared" si="10"/>
        <v>455</v>
      </c>
      <c r="M61" s="283">
        <f t="shared" si="11"/>
        <v>0.03296703296703307</v>
      </c>
      <c r="N61" s="282">
        <v>3220</v>
      </c>
      <c r="O61" s="279">
        <v>2891</v>
      </c>
      <c r="P61" s="278"/>
      <c r="Q61" s="279"/>
      <c r="R61" s="278">
        <f t="shared" si="12"/>
        <v>6111</v>
      </c>
      <c r="S61" s="281">
        <f t="shared" si="13"/>
        <v>0.0008775971043747448</v>
      </c>
      <c r="T61" s="280">
        <v>441</v>
      </c>
      <c r="U61" s="279">
        <v>347</v>
      </c>
      <c r="V61" s="278">
        <v>191</v>
      </c>
      <c r="W61" s="279">
        <v>353</v>
      </c>
      <c r="X61" s="278">
        <f t="shared" si="14"/>
        <v>1332</v>
      </c>
      <c r="Y61" s="277">
        <f t="shared" si="15"/>
        <v>3.5878378378378377</v>
      </c>
    </row>
    <row r="62" spans="1:25" ht="18.75" customHeight="1" thickBot="1">
      <c r="A62" s="284" t="s">
        <v>229</v>
      </c>
      <c r="B62" s="282">
        <v>102</v>
      </c>
      <c r="C62" s="279">
        <v>0</v>
      </c>
      <c r="D62" s="278">
        <v>5</v>
      </c>
      <c r="E62" s="279">
        <v>14</v>
      </c>
      <c r="F62" s="278">
        <f t="shared" si="8"/>
        <v>121</v>
      </c>
      <c r="G62" s="281">
        <f t="shared" si="9"/>
        <v>0.00018264619620427997</v>
      </c>
      <c r="H62" s="282">
        <v>861</v>
      </c>
      <c r="I62" s="279">
        <v>913</v>
      </c>
      <c r="J62" s="278">
        <v>14</v>
      </c>
      <c r="K62" s="279">
        <v>31</v>
      </c>
      <c r="L62" s="278">
        <f t="shared" si="10"/>
        <v>1819</v>
      </c>
      <c r="M62" s="283">
        <f t="shared" si="11"/>
        <v>-0.9334799340296867</v>
      </c>
      <c r="N62" s="282">
        <v>5128</v>
      </c>
      <c r="O62" s="279">
        <v>4716</v>
      </c>
      <c r="P62" s="278">
        <v>260</v>
      </c>
      <c r="Q62" s="279">
        <v>426</v>
      </c>
      <c r="R62" s="278">
        <f t="shared" si="12"/>
        <v>10530</v>
      </c>
      <c r="S62" s="281">
        <f t="shared" si="13"/>
        <v>0.0015122070870669387</v>
      </c>
      <c r="T62" s="280">
        <v>12946</v>
      </c>
      <c r="U62" s="279">
        <v>10477</v>
      </c>
      <c r="V62" s="278">
        <v>154</v>
      </c>
      <c r="W62" s="279">
        <v>320</v>
      </c>
      <c r="X62" s="278">
        <f t="shared" si="14"/>
        <v>23897</v>
      </c>
      <c r="Y62" s="277">
        <f t="shared" si="15"/>
        <v>-0.5593589153450225</v>
      </c>
    </row>
    <row r="63" spans="1:25" s="269" customFormat="1" ht="18.75" customHeight="1" thickBot="1">
      <c r="A63" s="329" t="s">
        <v>58</v>
      </c>
      <c r="B63" s="326">
        <v>826</v>
      </c>
      <c r="C63" s="325">
        <v>81</v>
      </c>
      <c r="D63" s="324">
        <v>0</v>
      </c>
      <c r="E63" s="325">
        <v>0</v>
      </c>
      <c r="F63" s="324">
        <f t="shared" si="8"/>
        <v>907</v>
      </c>
      <c r="G63" s="327">
        <f t="shared" si="9"/>
        <v>0.0013690917351841482</v>
      </c>
      <c r="H63" s="326">
        <v>833</v>
      </c>
      <c r="I63" s="325">
        <v>329</v>
      </c>
      <c r="J63" s="324">
        <v>0</v>
      </c>
      <c r="K63" s="325">
        <v>0</v>
      </c>
      <c r="L63" s="324">
        <f t="shared" si="10"/>
        <v>1162</v>
      </c>
      <c r="M63" s="328">
        <f t="shared" si="11"/>
        <v>-0.2194492254733219</v>
      </c>
      <c r="N63" s="326">
        <v>11722</v>
      </c>
      <c r="O63" s="325">
        <v>2821</v>
      </c>
      <c r="P63" s="324">
        <v>1856</v>
      </c>
      <c r="Q63" s="325">
        <v>1872</v>
      </c>
      <c r="R63" s="324">
        <f t="shared" si="12"/>
        <v>18271</v>
      </c>
      <c r="S63" s="327">
        <f t="shared" si="13"/>
        <v>0.0026238875297056063</v>
      </c>
      <c r="T63" s="326">
        <v>13325</v>
      </c>
      <c r="U63" s="325">
        <v>4129</v>
      </c>
      <c r="V63" s="324">
        <v>46</v>
      </c>
      <c r="W63" s="325">
        <v>17</v>
      </c>
      <c r="X63" s="324">
        <f t="shared" si="14"/>
        <v>17517</v>
      </c>
      <c r="Y63" s="321">
        <f t="shared" si="15"/>
        <v>0.043043900211223285</v>
      </c>
    </row>
    <row r="64" ht="15" thickTop="1">
      <c r="A64" s="137" t="s">
        <v>44</v>
      </c>
    </row>
    <row r="65" ht="14.25">
      <c r="A65" s="137" t="s">
        <v>69</v>
      </c>
    </row>
  </sheetData>
  <sheetProtection/>
  <mergeCells count="26">
    <mergeCell ref="N7:O7"/>
    <mergeCell ref="P7:Q7"/>
    <mergeCell ref="R7:R8"/>
    <mergeCell ref="T7:U7"/>
    <mergeCell ref="V7:W7"/>
    <mergeCell ref="X7:X8"/>
    <mergeCell ref="N6:R6"/>
    <mergeCell ref="S6:S8"/>
    <mergeCell ref="T6:X6"/>
    <mergeCell ref="Y6:Y8"/>
    <mergeCell ref="B7:C7"/>
    <mergeCell ref="D7:E7"/>
    <mergeCell ref="F7:F8"/>
    <mergeCell ref="H7:I7"/>
    <mergeCell ref="J7:K7"/>
    <mergeCell ref="L7:L8"/>
    <mergeCell ref="X1:Y1"/>
    <mergeCell ref="A3:Y3"/>
    <mergeCell ref="A4:Y4"/>
    <mergeCell ref="A5:A8"/>
    <mergeCell ref="B5:M5"/>
    <mergeCell ref="N5:Y5"/>
    <mergeCell ref="B6:F6"/>
    <mergeCell ref="G6:G8"/>
    <mergeCell ref="H6:L6"/>
    <mergeCell ref="M6:M8"/>
  </mergeCells>
  <conditionalFormatting sqref="Y64:Y65536 M64:M65536 Y3 M3 M5:M8 Y5:Y8">
    <cfRule type="cellIs" priority="1" dxfId="75" operator="lessThan" stopIfTrue="1">
      <formula>0</formula>
    </cfRule>
  </conditionalFormatting>
  <conditionalFormatting sqref="Y9:Y63 M9:M63">
    <cfRule type="cellIs" priority="2" dxfId="75" operator="lessThan" stopIfTrue="1">
      <formula>0</formula>
    </cfRule>
    <cfRule type="cellIs" priority="3" dxfId="77" operator="greaterThanOrEqual" stopIfTrue="1">
      <formula>0</formula>
    </cfRule>
  </conditionalFormatting>
  <hyperlinks>
    <hyperlink ref="X1:Y1" location="INDICE!A1" display="Volver al Indice"/>
  </hyperlinks>
  <printOptions/>
  <pageMargins left="0.2" right="0.22" top="0.54" bottom="0.1968503937007874" header="0.15748031496062992" footer="0.15748031496062992"/>
  <pageSetup horizontalDpi="600" verticalDpi="600" orientation="landscape" scale="4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30"/>
  </sheetPr>
  <dimension ref="A1:Y43"/>
  <sheetViews>
    <sheetView showGridLines="0" zoomScale="80" zoomScaleNormal="80" zoomScalePageLayoutView="0" workbookViewId="0" topLeftCell="A1">
      <selection activeCell="A20" sqref="A20:IV20"/>
    </sheetView>
  </sheetViews>
  <sheetFormatPr defaultColWidth="8.00390625" defaultRowHeight="15"/>
  <cols>
    <col min="1" max="1" width="17.421875" style="171" customWidth="1"/>
    <col min="2" max="2" width="9.421875" style="171" bestFit="1" customWidth="1"/>
    <col min="3" max="3" width="10.7109375" style="171" customWidth="1"/>
    <col min="4" max="4" width="8.00390625" style="171" bestFit="1" customWidth="1"/>
    <col min="5" max="5" width="10.8515625" style="171" customWidth="1"/>
    <col min="6" max="6" width="11.140625" style="171" customWidth="1"/>
    <col min="7" max="7" width="10.00390625" style="171" bestFit="1" customWidth="1"/>
    <col min="8" max="8" width="10.421875" style="171" customWidth="1"/>
    <col min="9" max="9" width="10.8515625" style="171" customWidth="1"/>
    <col min="10" max="10" width="8.57421875" style="171" customWidth="1"/>
    <col min="11" max="11" width="9.7109375" style="171" bestFit="1" customWidth="1"/>
    <col min="12" max="12" width="11.00390625" style="171" customWidth="1"/>
    <col min="13" max="13" width="10.57421875" style="171" bestFit="1" customWidth="1"/>
    <col min="14" max="14" width="13.421875" style="171" customWidth="1"/>
    <col min="15" max="15" width="11.8515625" style="171" customWidth="1"/>
    <col min="16" max="16" width="11.57421875" style="171" customWidth="1"/>
    <col min="17" max="17" width="10.8515625" style="171" customWidth="1"/>
    <col min="18" max="18" width="12.421875" style="171" customWidth="1"/>
    <col min="19" max="19" width="10.140625" style="171" bestFit="1" customWidth="1"/>
    <col min="20" max="21" width="12.421875" style="171" customWidth="1"/>
    <col min="22" max="22" width="10.8515625" style="171" customWidth="1"/>
    <col min="23" max="23" width="11.00390625" style="171" customWidth="1"/>
    <col min="24" max="24" width="12.140625" style="171" customWidth="1"/>
    <col min="25" max="25" width="8.7109375" style="171" bestFit="1" customWidth="1"/>
    <col min="26" max="16384" width="8.00390625" style="171" customWidth="1"/>
  </cols>
  <sheetData>
    <row r="1" spans="24:25" ht="18.75" thickBot="1">
      <c r="X1" s="672" t="s">
        <v>28</v>
      </c>
      <c r="Y1" s="673"/>
    </row>
    <row r="2" ht="5.25" customHeight="1" thickBot="1"/>
    <row r="3" spans="1:25" ht="24.75" customHeight="1" thickTop="1">
      <c r="A3" s="730" t="s">
        <v>68</v>
      </c>
      <c r="B3" s="731"/>
      <c r="C3" s="731"/>
      <c r="D3" s="731"/>
      <c r="E3" s="731"/>
      <c r="F3" s="731"/>
      <c r="G3" s="731"/>
      <c r="H3" s="731"/>
      <c r="I3" s="731"/>
      <c r="J3" s="731"/>
      <c r="K3" s="731"/>
      <c r="L3" s="731"/>
      <c r="M3" s="731"/>
      <c r="N3" s="731"/>
      <c r="O3" s="731"/>
      <c r="P3" s="731"/>
      <c r="Q3" s="731"/>
      <c r="R3" s="731"/>
      <c r="S3" s="731"/>
      <c r="T3" s="731"/>
      <c r="U3" s="731"/>
      <c r="V3" s="731"/>
      <c r="W3" s="731"/>
      <c r="X3" s="731"/>
      <c r="Y3" s="732"/>
    </row>
    <row r="4" spans="1:25" ht="21" customHeight="1" thickBot="1">
      <c r="A4" s="741" t="s">
        <v>67</v>
      </c>
      <c r="B4" s="742"/>
      <c r="C4" s="742"/>
      <c r="D4" s="742"/>
      <c r="E4" s="742"/>
      <c r="F4" s="742"/>
      <c r="G4" s="742"/>
      <c r="H4" s="742"/>
      <c r="I4" s="742"/>
      <c r="J4" s="742"/>
      <c r="K4" s="742"/>
      <c r="L4" s="742"/>
      <c r="M4" s="742"/>
      <c r="N4" s="742"/>
      <c r="O4" s="742"/>
      <c r="P4" s="742"/>
      <c r="Q4" s="742"/>
      <c r="R4" s="742"/>
      <c r="S4" s="742"/>
      <c r="T4" s="742"/>
      <c r="U4" s="742"/>
      <c r="V4" s="742"/>
      <c r="W4" s="742"/>
      <c r="X4" s="742"/>
      <c r="Y4" s="743"/>
    </row>
    <row r="5" spans="1:25" s="320" customFormat="1" ht="17.25" customHeight="1" thickBot="1" thickTop="1">
      <c r="A5" s="677" t="s">
        <v>66</v>
      </c>
      <c r="B5" s="747" t="s">
        <v>37</v>
      </c>
      <c r="C5" s="748"/>
      <c r="D5" s="748"/>
      <c r="E5" s="748"/>
      <c r="F5" s="748"/>
      <c r="G5" s="748"/>
      <c r="H5" s="748"/>
      <c r="I5" s="748"/>
      <c r="J5" s="749"/>
      <c r="K5" s="749"/>
      <c r="L5" s="749"/>
      <c r="M5" s="750"/>
      <c r="N5" s="747" t="s">
        <v>36</v>
      </c>
      <c r="O5" s="748"/>
      <c r="P5" s="748"/>
      <c r="Q5" s="748"/>
      <c r="R5" s="748"/>
      <c r="S5" s="748"/>
      <c r="T5" s="748"/>
      <c r="U5" s="748"/>
      <c r="V5" s="748"/>
      <c r="W5" s="748"/>
      <c r="X5" s="748"/>
      <c r="Y5" s="751"/>
    </row>
    <row r="6" spans="1:25" s="211" customFormat="1" ht="26.25" customHeight="1">
      <c r="A6" s="678"/>
      <c r="B6" s="736" t="s">
        <v>202</v>
      </c>
      <c r="C6" s="737"/>
      <c r="D6" s="737"/>
      <c r="E6" s="737"/>
      <c r="F6" s="737"/>
      <c r="G6" s="764" t="s">
        <v>35</v>
      </c>
      <c r="H6" s="736" t="s">
        <v>203</v>
      </c>
      <c r="I6" s="737"/>
      <c r="J6" s="737"/>
      <c r="K6" s="737"/>
      <c r="L6" s="737"/>
      <c r="M6" s="761" t="s">
        <v>34</v>
      </c>
      <c r="N6" s="736" t="s">
        <v>205</v>
      </c>
      <c r="O6" s="737"/>
      <c r="P6" s="737"/>
      <c r="Q6" s="737"/>
      <c r="R6" s="737"/>
      <c r="S6" s="764" t="s">
        <v>35</v>
      </c>
      <c r="T6" s="736" t="s">
        <v>206</v>
      </c>
      <c r="U6" s="737"/>
      <c r="V6" s="737"/>
      <c r="W6" s="737"/>
      <c r="X6" s="737"/>
      <c r="Y6" s="738" t="s">
        <v>34</v>
      </c>
    </row>
    <row r="7" spans="1:25" s="211" customFormat="1" ht="26.25" customHeight="1">
      <c r="A7" s="679"/>
      <c r="B7" s="725" t="s">
        <v>22</v>
      </c>
      <c r="C7" s="726"/>
      <c r="D7" s="727" t="s">
        <v>21</v>
      </c>
      <c r="E7" s="760"/>
      <c r="F7" s="758" t="s">
        <v>17</v>
      </c>
      <c r="G7" s="765"/>
      <c r="H7" s="725" t="s">
        <v>22</v>
      </c>
      <c r="I7" s="726"/>
      <c r="J7" s="727" t="s">
        <v>21</v>
      </c>
      <c r="K7" s="760"/>
      <c r="L7" s="758" t="s">
        <v>17</v>
      </c>
      <c r="M7" s="762"/>
      <c r="N7" s="725" t="s">
        <v>22</v>
      </c>
      <c r="O7" s="726"/>
      <c r="P7" s="727" t="s">
        <v>21</v>
      </c>
      <c r="Q7" s="760"/>
      <c r="R7" s="361"/>
      <c r="S7" s="765"/>
      <c r="T7" s="725" t="s">
        <v>22</v>
      </c>
      <c r="U7" s="726"/>
      <c r="V7" s="727" t="s">
        <v>21</v>
      </c>
      <c r="W7" s="760"/>
      <c r="X7" s="361"/>
      <c r="Y7" s="739"/>
    </row>
    <row r="8" spans="1:25" s="316" customFormat="1" ht="28.5" thickBot="1">
      <c r="A8" s="680"/>
      <c r="B8" s="319" t="s">
        <v>19</v>
      </c>
      <c r="C8" s="317" t="s">
        <v>18</v>
      </c>
      <c r="D8" s="318" t="s">
        <v>19</v>
      </c>
      <c r="E8" s="360" t="s">
        <v>18</v>
      </c>
      <c r="F8" s="759"/>
      <c r="G8" s="766"/>
      <c r="H8" s="319" t="s">
        <v>19</v>
      </c>
      <c r="I8" s="317" t="s">
        <v>18</v>
      </c>
      <c r="J8" s="318" t="s">
        <v>19</v>
      </c>
      <c r="K8" s="360" t="s">
        <v>18</v>
      </c>
      <c r="L8" s="759"/>
      <c r="M8" s="763"/>
      <c r="N8" s="319" t="s">
        <v>19</v>
      </c>
      <c r="O8" s="317" t="s">
        <v>18</v>
      </c>
      <c r="P8" s="318" t="s">
        <v>19</v>
      </c>
      <c r="Q8" s="360" t="s">
        <v>18</v>
      </c>
      <c r="R8" s="359" t="s">
        <v>17</v>
      </c>
      <c r="S8" s="766"/>
      <c r="T8" s="319" t="s">
        <v>19</v>
      </c>
      <c r="U8" s="317" t="s">
        <v>18</v>
      </c>
      <c r="V8" s="318" t="s">
        <v>19</v>
      </c>
      <c r="W8" s="360" t="s">
        <v>18</v>
      </c>
      <c r="X8" s="359" t="s">
        <v>17</v>
      </c>
      <c r="Y8" s="740"/>
    </row>
    <row r="9" spans="1:25" s="200" customFormat="1" ht="18" customHeight="1" thickBot="1" thickTop="1">
      <c r="A9" s="358" t="s">
        <v>24</v>
      </c>
      <c r="B9" s="355">
        <f>B10+B14+B23+B29+B37+B41</f>
        <v>301195</v>
      </c>
      <c r="C9" s="354">
        <f>C10+C14+C23+C29+C37+C41</f>
        <v>357690</v>
      </c>
      <c r="D9" s="353">
        <f>D10+D14+D23+D29+D37+D41</f>
        <v>2262</v>
      </c>
      <c r="E9" s="352">
        <f>E10+E14+E23+E29+E37+E41</f>
        <v>1336</v>
      </c>
      <c r="F9" s="351">
        <f aca="true" t="shared" si="0" ref="F9:F41">SUM(B9:E9)</f>
        <v>662483</v>
      </c>
      <c r="G9" s="356">
        <f aca="true" t="shared" si="1" ref="G9:G41">F9/$F$9</f>
        <v>1</v>
      </c>
      <c r="H9" s="355">
        <f>H10+H14+H23+H29+H37+H41</f>
        <v>278636</v>
      </c>
      <c r="I9" s="354">
        <f>I10+I14+I23+I29+I37+I41</f>
        <v>336863</v>
      </c>
      <c r="J9" s="353">
        <f>J10+J14+J23+J29+J37+J41</f>
        <v>3271</v>
      </c>
      <c r="K9" s="352">
        <f>K10+K14+K23+K29+K37+K41</f>
        <v>3076</v>
      </c>
      <c r="L9" s="351">
        <f aca="true" t="shared" si="2" ref="L9:L41">SUM(H9:K9)</f>
        <v>621846</v>
      </c>
      <c r="M9" s="357">
        <f aca="true" t="shared" si="3" ref="M9:M41">IF(ISERROR(F9/L9-1),"         /0",(F9/L9-1))</f>
        <v>0.06534897707792608</v>
      </c>
      <c r="N9" s="355">
        <f>N10+N14+N23+N29+N37+N41</f>
        <v>3483266</v>
      </c>
      <c r="O9" s="354">
        <f>O10+O14+O23+O29+O37+O41</f>
        <v>3423870</v>
      </c>
      <c r="P9" s="353">
        <f>P10+P14+P23+P29+P37+P41</f>
        <v>29287</v>
      </c>
      <c r="Q9" s="352">
        <f>Q10+Q14+Q23+Q29+Q37+Q41</f>
        <v>26909</v>
      </c>
      <c r="R9" s="351">
        <f aca="true" t="shared" si="4" ref="R9:R41">SUM(N9:Q9)</f>
        <v>6963332</v>
      </c>
      <c r="S9" s="356">
        <f aca="true" t="shared" si="5" ref="S9:S41">R9/$R$9</f>
        <v>1</v>
      </c>
      <c r="T9" s="355">
        <f>T10+T14+T23+T29+T37+T41</f>
        <v>3098787</v>
      </c>
      <c r="U9" s="354">
        <f>U10+U14+U23+U29+U37+U41</f>
        <v>3062053</v>
      </c>
      <c r="V9" s="353">
        <f>V10+V14+V23+V29+V37+V41</f>
        <v>36151</v>
      </c>
      <c r="W9" s="352">
        <f>W10+W14+W23+W29+W37+W41</f>
        <v>36754</v>
      </c>
      <c r="X9" s="351">
        <f aca="true" t="shared" si="6" ref="X9:X41">SUM(T9:W9)</f>
        <v>6233745</v>
      </c>
      <c r="Y9" s="350">
        <f>IF(ISERROR(R9/X9-1),"         /0",(R9/X9-1))</f>
        <v>0.11703831324508784</v>
      </c>
    </row>
    <row r="10" spans="1:25" s="333" customFormat="1" ht="18.75" customHeight="1">
      <c r="A10" s="342" t="s">
        <v>63</v>
      </c>
      <c r="B10" s="339">
        <f>SUM(B11:B13)</f>
        <v>96875</v>
      </c>
      <c r="C10" s="338">
        <f>SUM(C11:C13)</f>
        <v>117074</v>
      </c>
      <c r="D10" s="337">
        <f>SUM(D11:D13)</f>
        <v>261</v>
      </c>
      <c r="E10" s="336">
        <f>SUM(E11:E13)</f>
        <v>131</v>
      </c>
      <c r="F10" s="335">
        <f t="shared" si="0"/>
        <v>214341</v>
      </c>
      <c r="G10" s="340">
        <f t="shared" si="1"/>
        <v>0.323541887112575</v>
      </c>
      <c r="H10" s="339">
        <f>SUM(H11:H13)</f>
        <v>105399</v>
      </c>
      <c r="I10" s="338">
        <f>SUM(I11:I13)</f>
        <v>132473</v>
      </c>
      <c r="J10" s="337">
        <f>SUM(J11:J13)</f>
        <v>386</v>
      </c>
      <c r="K10" s="336">
        <f>SUM(K11:K13)</f>
        <v>740</v>
      </c>
      <c r="L10" s="335">
        <f t="shared" si="2"/>
        <v>238998</v>
      </c>
      <c r="M10" s="341">
        <f t="shared" si="3"/>
        <v>-0.10316822734918285</v>
      </c>
      <c r="N10" s="339">
        <f>SUM(N11:N13)</f>
        <v>1134138</v>
      </c>
      <c r="O10" s="338">
        <f>SUM(O11:O13)</f>
        <v>1143412</v>
      </c>
      <c r="P10" s="337">
        <f>SUM(P11:P13)</f>
        <v>1523</v>
      </c>
      <c r="Q10" s="336">
        <f>SUM(Q11:Q13)</f>
        <v>1168</v>
      </c>
      <c r="R10" s="335">
        <f t="shared" si="4"/>
        <v>2280241</v>
      </c>
      <c r="S10" s="340">
        <f t="shared" si="5"/>
        <v>0.32746406461734123</v>
      </c>
      <c r="T10" s="339">
        <f>SUM(T11:T13)</f>
        <v>1178632</v>
      </c>
      <c r="U10" s="338">
        <f>SUM(U11:U13)</f>
        <v>1205490</v>
      </c>
      <c r="V10" s="337">
        <f>SUM(V11:V13)</f>
        <v>3345</v>
      </c>
      <c r="W10" s="336">
        <f>SUM(W11:W13)</f>
        <v>3945</v>
      </c>
      <c r="X10" s="335">
        <f t="shared" si="6"/>
        <v>2391412</v>
      </c>
      <c r="Y10" s="459">
        <f aca="true" t="shared" si="7" ref="Y10:Y41">IF(ISERROR(R10/X10-1),"         /0",IF(R10/X10&gt;5,"  *  ",(R10/X10-1)))</f>
        <v>-0.04648759812194636</v>
      </c>
    </row>
    <row r="11" spans="1:25" ht="18.75" customHeight="1">
      <c r="A11" s="284" t="s">
        <v>377</v>
      </c>
      <c r="B11" s="282">
        <v>93803</v>
      </c>
      <c r="C11" s="279">
        <v>112852</v>
      </c>
      <c r="D11" s="278">
        <v>261</v>
      </c>
      <c r="E11" s="331">
        <v>131</v>
      </c>
      <c r="F11" s="330">
        <f t="shared" si="0"/>
        <v>207047</v>
      </c>
      <c r="G11" s="281">
        <f t="shared" si="1"/>
        <v>0.3125317932686575</v>
      </c>
      <c r="H11" s="282">
        <v>102511</v>
      </c>
      <c r="I11" s="279">
        <v>129339</v>
      </c>
      <c r="J11" s="278">
        <v>386</v>
      </c>
      <c r="K11" s="331">
        <v>740</v>
      </c>
      <c r="L11" s="330">
        <f t="shared" si="2"/>
        <v>232976</v>
      </c>
      <c r="M11" s="332">
        <f t="shared" si="3"/>
        <v>-0.11129472563697551</v>
      </c>
      <c r="N11" s="282">
        <v>1093396</v>
      </c>
      <c r="O11" s="279">
        <v>1110640</v>
      </c>
      <c r="P11" s="278">
        <v>1523</v>
      </c>
      <c r="Q11" s="331">
        <v>1168</v>
      </c>
      <c r="R11" s="330">
        <f t="shared" si="4"/>
        <v>2206727</v>
      </c>
      <c r="S11" s="281">
        <f t="shared" si="5"/>
        <v>0.3169067624522283</v>
      </c>
      <c r="T11" s="280">
        <v>1135345</v>
      </c>
      <c r="U11" s="279">
        <v>1172823</v>
      </c>
      <c r="V11" s="278">
        <v>3337</v>
      </c>
      <c r="W11" s="331">
        <v>3835</v>
      </c>
      <c r="X11" s="330">
        <f t="shared" si="6"/>
        <v>2315340</v>
      </c>
      <c r="Y11" s="277">
        <f t="shared" si="7"/>
        <v>-0.04691017301994527</v>
      </c>
    </row>
    <row r="12" spans="1:25" ht="18.75" customHeight="1">
      <c r="A12" s="284" t="s">
        <v>378</v>
      </c>
      <c r="B12" s="282">
        <v>2985</v>
      </c>
      <c r="C12" s="279">
        <v>4194</v>
      </c>
      <c r="D12" s="278">
        <v>0</v>
      </c>
      <c r="E12" s="331">
        <v>0</v>
      </c>
      <c r="F12" s="330">
        <f t="shared" si="0"/>
        <v>7179</v>
      </c>
      <c r="G12" s="281">
        <f t="shared" si="1"/>
        <v>0.010836504483888643</v>
      </c>
      <c r="H12" s="282">
        <v>2478</v>
      </c>
      <c r="I12" s="279">
        <v>2968</v>
      </c>
      <c r="J12" s="278"/>
      <c r="K12" s="331"/>
      <c r="L12" s="330">
        <f t="shared" si="2"/>
        <v>5446</v>
      </c>
      <c r="M12" s="332">
        <f t="shared" si="3"/>
        <v>0.3182152038193169</v>
      </c>
      <c r="N12" s="282">
        <v>38619</v>
      </c>
      <c r="O12" s="279">
        <v>31543</v>
      </c>
      <c r="P12" s="278"/>
      <c r="Q12" s="331"/>
      <c r="R12" s="330">
        <f t="shared" si="4"/>
        <v>70162</v>
      </c>
      <c r="S12" s="281">
        <f t="shared" si="5"/>
        <v>0.0100759234228671</v>
      </c>
      <c r="T12" s="280">
        <v>37680</v>
      </c>
      <c r="U12" s="279">
        <v>29107</v>
      </c>
      <c r="V12" s="278"/>
      <c r="W12" s="331"/>
      <c r="X12" s="330">
        <f t="shared" si="6"/>
        <v>66787</v>
      </c>
      <c r="Y12" s="277">
        <f t="shared" si="7"/>
        <v>0.05053378651533991</v>
      </c>
    </row>
    <row r="13" spans="1:25" ht="18.75" customHeight="1" thickBot="1">
      <c r="A13" s="307" t="s">
        <v>58</v>
      </c>
      <c r="B13" s="304">
        <v>87</v>
      </c>
      <c r="C13" s="303">
        <v>28</v>
      </c>
      <c r="D13" s="302">
        <v>0</v>
      </c>
      <c r="E13" s="347">
        <v>0</v>
      </c>
      <c r="F13" s="346">
        <f t="shared" si="0"/>
        <v>115</v>
      </c>
      <c r="G13" s="305">
        <f t="shared" si="1"/>
        <v>0.00017358936002886112</v>
      </c>
      <c r="H13" s="304">
        <v>410</v>
      </c>
      <c r="I13" s="303">
        <v>166</v>
      </c>
      <c r="J13" s="302"/>
      <c r="K13" s="347"/>
      <c r="L13" s="346">
        <f t="shared" si="2"/>
        <v>576</v>
      </c>
      <c r="M13" s="349">
        <f t="shared" si="3"/>
        <v>-0.8003472222222222</v>
      </c>
      <c r="N13" s="304">
        <v>2123</v>
      </c>
      <c r="O13" s="303">
        <v>1229</v>
      </c>
      <c r="P13" s="302"/>
      <c r="Q13" s="347"/>
      <c r="R13" s="346">
        <f t="shared" si="4"/>
        <v>3352</v>
      </c>
      <c r="S13" s="305">
        <f t="shared" si="5"/>
        <v>0.0004813787422458099</v>
      </c>
      <c r="T13" s="348">
        <v>5607</v>
      </c>
      <c r="U13" s="303">
        <v>3560</v>
      </c>
      <c r="V13" s="302">
        <v>8</v>
      </c>
      <c r="W13" s="347">
        <v>110</v>
      </c>
      <c r="X13" s="346">
        <f t="shared" si="6"/>
        <v>9285</v>
      </c>
      <c r="Y13" s="301">
        <f t="shared" si="7"/>
        <v>-0.6389876144318793</v>
      </c>
    </row>
    <row r="14" spans="1:25" s="333" customFormat="1" ht="18.75" customHeight="1">
      <c r="A14" s="342" t="s">
        <v>62</v>
      </c>
      <c r="B14" s="339">
        <f>SUM(B15:B22)</f>
        <v>83485</v>
      </c>
      <c r="C14" s="338">
        <f>SUM(C15:C22)</f>
        <v>93751</v>
      </c>
      <c r="D14" s="337">
        <f>SUM(D15:D22)</f>
        <v>638</v>
      </c>
      <c r="E14" s="336">
        <f>SUM(E15:E22)</f>
        <v>350</v>
      </c>
      <c r="F14" s="335">
        <f t="shared" si="0"/>
        <v>178224</v>
      </c>
      <c r="G14" s="340">
        <f t="shared" si="1"/>
        <v>0.2690242617546412</v>
      </c>
      <c r="H14" s="339">
        <f>SUM(H15:H22)</f>
        <v>72584</v>
      </c>
      <c r="I14" s="338">
        <f>SUM(I15:I22)</f>
        <v>79811</v>
      </c>
      <c r="J14" s="337">
        <f>SUM(J15:J22)</f>
        <v>600</v>
      </c>
      <c r="K14" s="336">
        <f>SUM(K15:K22)</f>
        <v>608</v>
      </c>
      <c r="L14" s="335">
        <f t="shared" si="2"/>
        <v>153603</v>
      </c>
      <c r="M14" s="341">
        <f t="shared" si="3"/>
        <v>0.1602898380890998</v>
      </c>
      <c r="N14" s="339">
        <f>SUM(N15:N22)</f>
        <v>963683</v>
      </c>
      <c r="O14" s="338">
        <f>SUM(O15:O22)</f>
        <v>963293</v>
      </c>
      <c r="P14" s="337">
        <f>SUM(P15:P22)</f>
        <v>9268</v>
      </c>
      <c r="Q14" s="336">
        <f>SUM(Q15:Q22)</f>
        <v>8164</v>
      </c>
      <c r="R14" s="335">
        <f t="shared" si="4"/>
        <v>1944408</v>
      </c>
      <c r="S14" s="340">
        <f t="shared" si="5"/>
        <v>0.2792352856362443</v>
      </c>
      <c r="T14" s="339">
        <f>SUM(T15:T22)</f>
        <v>803638</v>
      </c>
      <c r="U14" s="338">
        <f>SUM(U15:U22)</f>
        <v>794796</v>
      </c>
      <c r="V14" s="337">
        <f>SUM(V15:V22)</f>
        <v>12436</v>
      </c>
      <c r="W14" s="336">
        <f>SUM(W15:W22)</f>
        <v>11811</v>
      </c>
      <c r="X14" s="335">
        <f t="shared" si="6"/>
        <v>1622681</v>
      </c>
      <c r="Y14" s="334">
        <f t="shared" si="7"/>
        <v>0.19826879097000583</v>
      </c>
    </row>
    <row r="15" spans="1:25" ht="18.75" customHeight="1">
      <c r="A15" s="299" t="s">
        <v>379</v>
      </c>
      <c r="B15" s="296">
        <v>22110</v>
      </c>
      <c r="C15" s="294">
        <v>23378</v>
      </c>
      <c r="D15" s="295">
        <v>5</v>
      </c>
      <c r="E15" s="343">
        <v>7</v>
      </c>
      <c r="F15" s="344">
        <f t="shared" si="0"/>
        <v>45500</v>
      </c>
      <c r="G15" s="297">
        <f t="shared" si="1"/>
        <v>0.06868100766359288</v>
      </c>
      <c r="H15" s="296">
        <v>16838</v>
      </c>
      <c r="I15" s="294">
        <v>18047</v>
      </c>
      <c r="J15" s="295">
        <v>6</v>
      </c>
      <c r="K15" s="343">
        <v>7</v>
      </c>
      <c r="L15" s="344">
        <f t="shared" si="2"/>
        <v>34898</v>
      </c>
      <c r="M15" s="345">
        <f t="shared" si="3"/>
        <v>0.30379964467877807</v>
      </c>
      <c r="N15" s="296">
        <v>219874</v>
      </c>
      <c r="O15" s="294">
        <v>222642</v>
      </c>
      <c r="P15" s="295">
        <v>139</v>
      </c>
      <c r="Q15" s="343">
        <v>58</v>
      </c>
      <c r="R15" s="344">
        <f t="shared" si="4"/>
        <v>442713</v>
      </c>
      <c r="S15" s="297">
        <f t="shared" si="5"/>
        <v>0.0635777527195314</v>
      </c>
      <c r="T15" s="300">
        <v>196481</v>
      </c>
      <c r="U15" s="294">
        <v>193533</v>
      </c>
      <c r="V15" s="295">
        <v>222</v>
      </c>
      <c r="W15" s="343">
        <v>114</v>
      </c>
      <c r="X15" s="344">
        <f t="shared" si="6"/>
        <v>390350</v>
      </c>
      <c r="Y15" s="293">
        <f t="shared" si="7"/>
        <v>0.13414371717689244</v>
      </c>
    </row>
    <row r="16" spans="1:25" ht="18.75" customHeight="1">
      <c r="A16" s="299" t="s">
        <v>380</v>
      </c>
      <c r="B16" s="296">
        <v>20016</v>
      </c>
      <c r="C16" s="294">
        <v>18729</v>
      </c>
      <c r="D16" s="295">
        <v>394</v>
      </c>
      <c r="E16" s="343">
        <v>343</v>
      </c>
      <c r="F16" s="344">
        <f t="shared" si="0"/>
        <v>39482</v>
      </c>
      <c r="G16" s="297">
        <f t="shared" si="1"/>
        <v>0.05959700097964778</v>
      </c>
      <c r="H16" s="296">
        <v>21641</v>
      </c>
      <c r="I16" s="294">
        <v>19904</v>
      </c>
      <c r="J16" s="295">
        <v>429</v>
      </c>
      <c r="K16" s="343">
        <v>377</v>
      </c>
      <c r="L16" s="344">
        <f t="shared" si="2"/>
        <v>42351</v>
      </c>
      <c r="M16" s="345">
        <f t="shared" si="3"/>
        <v>-0.06774338268281743</v>
      </c>
      <c r="N16" s="296">
        <v>254205</v>
      </c>
      <c r="O16" s="294">
        <v>247209</v>
      </c>
      <c r="P16" s="295">
        <v>8430</v>
      </c>
      <c r="Q16" s="343">
        <v>7833</v>
      </c>
      <c r="R16" s="344">
        <f t="shared" si="4"/>
        <v>517677</v>
      </c>
      <c r="S16" s="297">
        <f t="shared" si="5"/>
        <v>0.0743432885291122</v>
      </c>
      <c r="T16" s="300">
        <v>217297</v>
      </c>
      <c r="U16" s="294">
        <v>209159</v>
      </c>
      <c r="V16" s="295">
        <v>11035</v>
      </c>
      <c r="W16" s="343">
        <v>10725</v>
      </c>
      <c r="X16" s="344">
        <f t="shared" si="6"/>
        <v>448216</v>
      </c>
      <c r="Y16" s="293">
        <f t="shared" si="7"/>
        <v>0.15497215628179273</v>
      </c>
    </row>
    <row r="17" spans="1:25" ht="18.75" customHeight="1">
      <c r="A17" s="299" t="s">
        <v>381</v>
      </c>
      <c r="B17" s="296">
        <v>16014</v>
      </c>
      <c r="C17" s="294">
        <v>19695</v>
      </c>
      <c r="D17" s="295">
        <v>12</v>
      </c>
      <c r="E17" s="343">
        <v>0</v>
      </c>
      <c r="F17" s="344">
        <f t="shared" si="0"/>
        <v>35721</v>
      </c>
      <c r="G17" s="297">
        <f t="shared" si="1"/>
        <v>0.05391987417035607</v>
      </c>
      <c r="H17" s="296">
        <v>8566</v>
      </c>
      <c r="I17" s="294">
        <v>9952</v>
      </c>
      <c r="J17" s="295">
        <v>10</v>
      </c>
      <c r="K17" s="343">
        <v>1</v>
      </c>
      <c r="L17" s="344">
        <f t="shared" si="2"/>
        <v>18529</v>
      </c>
      <c r="M17" s="345">
        <f t="shared" si="3"/>
        <v>0.9278428409520212</v>
      </c>
      <c r="N17" s="296">
        <v>159482</v>
      </c>
      <c r="O17" s="294">
        <v>165321</v>
      </c>
      <c r="P17" s="295">
        <v>167</v>
      </c>
      <c r="Q17" s="343">
        <v>28</v>
      </c>
      <c r="R17" s="344">
        <f t="shared" si="4"/>
        <v>324998</v>
      </c>
      <c r="S17" s="297">
        <f t="shared" si="5"/>
        <v>0.046672771023986794</v>
      </c>
      <c r="T17" s="300">
        <v>131112</v>
      </c>
      <c r="U17" s="294">
        <v>127840</v>
      </c>
      <c r="V17" s="295">
        <v>407</v>
      </c>
      <c r="W17" s="343">
        <v>233</v>
      </c>
      <c r="X17" s="344">
        <f t="shared" si="6"/>
        <v>259592</v>
      </c>
      <c r="Y17" s="293">
        <f t="shared" si="7"/>
        <v>0.2519569170082283</v>
      </c>
    </row>
    <row r="18" spans="1:25" ht="18.75" customHeight="1">
      <c r="A18" s="299" t="s">
        <v>382</v>
      </c>
      <c r="B18" s="296">
        <v>9833</v>
      </c>
      <c r="C18" s="294">
        <v>14096</v>
      </c>
      <c r="D18" s="295">
        <v>6</v>
      </c>
      <c r="E18" s="343">
        <v>0</v>
      </c>
      <c r="F18" s="344">
        <f>SUM(B18:E18)</f>
        <v>23935</v>
      </c>
      <c r="G18" s="297">
        <f>F18/$F$9</f>
        <v>0.03612922897644166</v>
      </c>
      <c r="H18" s="296">
        <v>7656</v>
      </c>
      <c r="I18" s="294">
        <v>12181</v>
      </c>
      <c r="J18" s="295">
        <v>20</v>
      </c>
      <c r="K18" s="343"/>
      <c r="L18" s="344">
        <f>SUM(H18:K18)</f>
        <v>19857</v>
      </c>
      <c r="M18" s="345">
        <f>IF(ISERROR(F18/L18-1),"         /0",(F18/L18-1))</f>
        <v>0.2053683839452083</v>
      </c>
      <c r="N18" s="296">
        <v>137042</v>
      </c>
      <c r="O18" s="294">
        <v>141547</v>
      </c>
      <c r="P18" s="295">
        <v>89</v>
      </c>
      <c r="Q18" s="343">
        <v>2</v>
      </c>
      <c r="R18" s="344">
        <f>SUM(N18:Q18)</f>
        <v>278680</v>
      </c>
      <c r="S18" s="297">
        <f>R18/$R$9</f>
        <v>0.04002107037263195</v>
      </c>
      <c r="T18" s="300">
        <v>86095</v>
      </c>
      <c r="U18" s="294">
        <v>92488</v>
      </c>
      <c r="V18" s="295">
        <v>273</v>
      </c>
      <c r="W18" s="343">
        <v>0</v>
      </c>
      <c r="X18" s="344">
        <f>SUM(T18:W18)</f>
        <v>178856</v>
      </c>
      <c r="Y18" s="293">
        <f>IF(ISERROR(R18/X18-1),"         /0",IF(R18/X18&gt;5,"  *  ",(R18/X18-1)))</f>
        <v>0.5581249720445498</v>
      </c>
    </row>
    <row r="19" spans="1:25" ht="18.75" customHeight="1">
      <c r="A19" s="299" t="s">
        <v>383</v>
      </c>
      <c r="B19" s="296">
        <v>8712</v>
      </c>
      <c r="C19" s="294">
        <v>9172</v>
      </c>
      <c r="D19" s="295">
        <v>4</v>
      </c>
      <c r="E19" s="343">
        <v>0</v>
      </c>
      <c r="F19" s="344">
        <f t="shared" si="0"/>
        <v>17888</v>
      </c>
      <c r="G19" s="297">
        <f t="shared" si="1"/>
        <v>0.02700144758431537</v>
      </c>
      <c r="H19" s="296">
        <v>7544</v>
      </c>
      <c r="I19" s="294">
        <v>7742</v>
      </c>
      <c r="J19" s="295">
        <v>15</v>
      </c>
      <c r="K19" s="343"/>
      <c r="L19" s="344">
        <f t="shared" si="2"/>
        <v>15301</v>
      </c>
      <c r="M19" s="345">
        <f t="shared" si="3"/>
        <v>0.1690739167374682</v>
      </c>
      <c r="N19" s="296">
        <v>91096</v>
      </c>
      <c r="O19" s="294">
        <v>85702</v>
      </c>
      <c r="P19" s="295">
        <v>52</v>
      </c>
      <c r="Q19" s="343">
        <v>9</v>
      </c>
      <c r="R19" s="344">
        <f t="shared" si="4"/>
        <v>176859</v>
      </c>
      <c r="S19" s="297">
        <f t="shared" si="5"/>
        <v>0.025398616639275565</v>
      </c>
      <c r="T19" s="300">
        <v>66633</v>
      </c>
      <c r="U19" s="294">
        <v>64293</v>
      </c>
      <c r="V19" s="295">
        <v>77</v>
      </c>
      <c r="W19" s="343">
        <v>0</v>
      </c>
      <c r="X19" s="344">
        <f t="shared" si="6"/>
        <v>131003</v>
      </c>
      <c r="Y19" s="293">
        <f t="shared" si="7"/>
        <v>0.3500377853942276</v>
      </c>
    </row>
    <row r="20" spans="1:25" ht="18.75" customHeight="1">
      <c r="A20" s="299" t="s">
        <v>384</v>
      </c>
      <c r="B20" s="296">
        <v>5807</v>
      </c>
      <c r="C20" s="294">
        <v>7490</v>
      </c>
      <c r="D20" s="295">
        <v>217</v>
      </c>
      <c r="E20" s="343">
        <v>0</v>
      </c>
      <c r="F20" s="344">
        <f t="shared" si="0"/>
        <v>13514</v>
      </c>
      <c r="G20" s="297">
        <f t="shared" si="1"/>
        <v>0.020399014012435036</v>
      </c>
      <c r="H20" s="296">
        <v>9339</v>
      </c>
      <c r="I20" s="294">
        <v>10717</v>
      </c>
      <c r="J20" s="295">
        <v>111</v>
      </c>
      <c r="K20" s="343">
        <v>217</v>
      </c>
      <c r="L20" s="344">
        <f t="shared" si="2"/>
        <v>20384</v>
      </c>
      <c r="M20" s="345">
        <f t="shared" si="3"/>
        <v>-0.33702904238618525</v>
      </c>
      <c r="N20" s="296">
        <v>89749</v>
      </c>
      <c r="O20" s="294">
        <v>88642</v>
      </c>
      <c r="P20" s="295">
        <v>375</v>
      </c>
      <c r="Q20" s="343">
        <v>225</v>
      </c>
      <c r="R20" s="344">
        <f t="shared" si="4"/>
        <v>178991</v>
      </c>
      <c r="S20" s="297">
        <f t="shared" si="5"/>
        <v>0.02570479190134838</v>
      </c>
      <c r="T20" s="300">
        <v>90393</v>
      </c>
      <c r="U20" s="294">
        <v>91516</v>
      </c>
      <c r="V20" s="295">
        <v>409</v>
      </c>
      <c r="W20" s="343">
        <v>726</v>
      </c>
      <c r="X20" s="344">
        <f t="shared" si="6"/>
        <v>183044</v>
      </c>
      <c r="Y20" s="293">
        <f t="shared" si="7"/>
        <v>-0.022142217171827516</v>
      </c>
    </row>
    <row r="21" spans="1:25" ht="18.75" customHeight="1">
      <c r="A21" s="299" t="s">
        <v>385</v>
      </c>
      <c r="B21" s="296">
        <v>868</v>
      </c>
      <c r="C21" s="294">
        <v>1051</v>
      </c>
      <c r="D21" s="295">
        <v>0</v>
      </c>
      <c r="E21" s="343">
        <v>0</v>
      </c>
      <c r="F21" s="344">
        <f>SUM(B21:E21)</f>
        <v>1919</v>
      </c>
      <c r="G21" s="297">
        <f>F21/$F$9</f>
        <v>0.002896678103438126</v>
      </c>
      <c r="H21" s="296">
        <v>555</v>
      </c>
      <c r="I21" s="294">
        <v>818</v>
      </c>
      <c r="J21" s="295">
        <v>1</v>
      </c>
      <c r="K21" s="343"/>
      <c r="L21" s="344">
        <f>SUM(H21:K21)</f>
        <v>1374</v>
      </c>
      <c r="M21" s="345">
        <f>IF(ISERROR(F21/L21-1),"         /0",(F21/L21-1))</f>
        <v>0.39665211062590977</v>
      </c>
      <c r="N21" s="296">
        <v>7860</v>
      </c>
      <c r="O21" s="294">
        <v>6925</v>
      </c>
      <c r="P21" s="295">
        <v>8</v>
      </c>
      <c r="Q21" s="343">
        <v>2</v>
      </c>
      <c r="R21" s="344">
        <f>SUM(N21:Q21)</f>
        <v>14795</v>
      </c>
      <c r="S21" s="297">
        <f>R21/$R$9</f>
        <v>0.002124701220622541</v>
      </c>
      <c r="T21" s="300">
        <v>9468</v>
      </c>
      <c r="U21" s="294">
        <v>8561</v>
      </c>
      <c r="V21" s="295">
        <v>1</v>
      </c>
      <c r="W21" s="343">
        <v>2</v>
      </c>
      <c r="X21" s="344">
        <f>SUM(T21:W21)</f>
        <v>18032</v>
      </c>
      <c r="Y21" s="293">
        <f>IF(ISERROR(R21/X21-1),"         /0",IF(R21/X21&gt;5,"  *  ",(R21/X21-1)))</f>
        <v>-0.17951419698314108</v>
      </c>
    </row>
    <row r="22" spans="1:25" ht="18.75" customHeight="1" thickBot="1">
      <c r="A22" s="299" t="s">
        <v>58</v>
      </c>
      <c r="B22" s="296">
        <v>125</v>
      </c>
      <c r="C22" s="294">
        <v>140</v>
      </c>
      <c r="D22" s="295">
        <v>0</v>
      </c>
      <c r="E22" s="343">
        <v>0</v>
      </c>
      <c r="F22" s="344">
        <f t="shared" si="0"/>
        <v>265</v>
      </c>
      <c r="G22" s="297">
        <f t="shared" si="1"/>
        <v>0.00040001026441433213</v>
      </c>
      <c r="H22" s="296">
        <v>445</v>
      </c>
      <c r="I22" s="294">
        <v>450</v>
      </c>
      <c r="J22" s="295">
        <v>8</v>
      </c>
      <c r="K22" s="343">
        <v>6</v>
      </c>
      <c r="L22" s="344">
        <f t="shared" si="2"/>
        <v>909</v>
      </c>
      <c r="M22" s="345">
        <f t="shared" si="3"/>
        <v>-0.7084708470847085</v>
      </c>
      <c r="N22" s="296">
        <v>4375</v>
      </c>
      <c r="O22" s="294">
        <v>5305</v>
      </c>
      <c r="P22" s="295">
        <v>8</v>
      </c>
      <c r="Q22" s="343">
        <v>7</v>
      </c>
      <c r="R22" s="344">
        <f t="shared" si="4"/>
        <v>9695</v>
      </c>
      <c r="S22" s="297">
        <f t="shared" si="5"/>
        <v>0.0013922932297354197</v>
      </c>
      <c r="T22" s="300">
        <v>6159</v>
      </c>
      <c r="U22" s="294">
        <v>7406</v>
      </c>
      <c r="V22" s="295">
        <v>12</v>
      </c>
      <c r="W22" s="343">
        <v>11</v>
      </c>
      <c r="X22" s="344">
        <f t="shared" si="6"/>
        <v>13588</v>
      </c>
      <c r="Y22" s="293">
        <f t="shared" si="7"/>
        <v>-0.28650279658522226</v>
      </c>
    </row>
    <row r="23" spans="1:25" s="333" customFormat="1" ht="18.75" customHeight="1">
      <c r="A23" s="342" t="s">
        <v>61</v>
      </c>
      <c r="B23" s="339">
        <f>SUM(B24:B28)</f>
        <v>37368</v>
      </c>
      <c r="C23" s="338">
        <f>SUM(C24:C28)</f>
        <v>50090</v>
      </c>
      <c r="D23" s="337">
        <f>SUM(D24:D28)</f>
        <v>40</v>
      </c>
      <c r="E23" s="336">
        <f>SUM(E24:E28)</f>
        <v>10</v>
      </c>
      <c r="F23" s="335">
        <f t="shared" si="0"/>
        <v>87508</v>
      </c>
      <c r="G23" s="340">
        <f t="shared" si="1"/>
        <v>0.132090936673092</v>
      </c>
      <c r="H23" s="339">
        <f>SUM(H24:H28)</f>
        <v>34374</v>
      </c>
      <c r="I23" s="338">
        <f>SUM(I24:I28)</f>
        <v>48530</v>
      </c>
      <c r="J23" s="337">
        <f>SUM(J24:J28)</f>
        <v>50</v>
      </c>
      <c r="K23" s="336">
        <f>SUM(K24:K28)</f>
        <v>5</v>
      </c>
      <c r="L23" s="335">
        <f t="shared" si="2"/>
        <v>82959</v>
      </c>
      <c r="M23" s="341">
        <f t="shared" si="3"/>
        <v>0.05483431574633246</v>
      </c>
      <c r="N23" s="339">
        <f>SUM(N24:N28)</f>
        <v>510531</v>
      </c>
      <c r="O23" s="338">
        <f>SUM(O24:O28)</f>
        <v>492130</v>
      </c>
      <c r="P23" s="337">
        <f>SUM(P24:P28)</f>
        <v>280</v>
      </c>
      <c r="Q23" s="336">
        <f>SUM(Q24:Q28)</f>
        <v>37</v>
      </c>
      <c r="R23" s="335">
        <f t="shared" si="4"/>
        <v>1002978</v>
      </c>
      <c r="S23" s="340">
        <f t="shared" si="5"/>
        <v>0.144037078800781</v>
      </c>
      <c r="T23" s="339">
        <f>SUM(T24:T28)</f>
        <v>414888</v>
      </c>
      <c r="U23" s="338">
        <f>SUM(U24:U28)</f>
        <v>393188</v>
      </c>
      <c r="V23" s="337">
        <f>SUM(V24:V28)</f>
        <v>207</v>
      </c>
      <c r="W23" s="336">
        <f>SUM(W24:W28)</f>
        <v>28</v>
      </c>
      <c r="X23" s="335">
        <f t="shared" si="6"/>
        <v>808311</v>
      </c>
      <c r="Y23" s="334">
        <f t="shared" si="7"/>
        <v>0.24083180854893715</v>
      </c>
    </row>
    <row r="24" spans="1:25" ht="18.75" customHeight="1">
      <c r="A24" s="299" t="s">
        <v>386</v>
      </c>
      <c r="B24" s="296">
        <v>24762</v>
      </c>
      <c r="C24" s="294">
        <v>35598</v>
      </c>
      <c r="D24" s="295">
        <v>30</v>
      </c>
      <c r="E24" s="343">
        <v>0</v>
      </c>
      <c r="F24" s="344">
        <f t="shared" si="0"/>
        <v>60390</v>
      </c>
      <c r="G24" s="297">
        <f t="shared" si="1"/>
        <v>0.09115705610559063</v>
      </c>
      <c r="H24" s="296">
        <v>23309</v>
      </c>
      <c r="I24" s="294">
        <v>35074</v>
      </c>
      <c r="J24" s="295">
        <v>45</v>
      </c>
      <c r="K24" s="343"/>
      <c r="L24" s="344">
        <f t="shared" si="2"/>
        <v>58428</v>
      </c>
      <c r="M24" s="345">
        <f t="shared" si="3"/>
        <v>0.03357979051139859</v>
      </c>
      <c r="N24" s="296">
        <v>345865</v>
      </c>
      <c r="O24" s="294">
        <v>344488</v>
      </c>
      <c r="P24" s="295">
        <v>260</v>
      </c>
      <c r="Q24" s="343">
        <v>17</v>
      </c>
      <c r="R24" s="344">
        <f t="shared" si="4"/>
        <v>690630</v>
      </c>
      <c r="S24" s="297">
        <f t="shared" si="5"/>
        <v>0.09918096681301423</v>
      </c>
      <c r="T24" s="296">
        <v>306393</v>
      </c>
      <c r="U24" s="294">
        <v>302233</v>
      </c>
      <c r="V24" s="295">
        <v>182</v>
      </c>
      <c r="W24" s="343">
        <v>1</v>
      </c>
      <c r="X24" s="330">
        <f t="shared" si="6"/>
        <v>608809</v>
      </c>
      <c r="Y24" s="293">
        <f t="shared" si="7"/>
        <v>0.13439518798178085</v>
      </c>
    </row>
    <row r="25" spans="1:25" ht="18.75" customHeight="1">
      <c r="A25" s="299" t="s">
        <v>387</v>
      </c>
      <c r="B25" s="296">
        <v>7202</v>
      </c>
      <c r="C25" s="294">
        <v>8167</v>
      </c>
      <c r="D25" s="295">
        <v>0</v>
      </c>
      <c r="E25" s="343">
        <v>0</v>
      </c>
      <c r="F25" s="344">
        <f t="shared" si="0"/>
        <v>15369</v>
      </c>
      <c r="G25" s="297">
        <f t="shared" si="1"/>
        <v>0.023199085863335363</v>
      </c>
      <c r="H25" s="296">
        <v>6185</v>
      </c>
      <c r="I25" s="294">
        <v>7769</v>
      </c>
      <c r="J25" s="295"/>
      <c r="K25" s="343"/>
      <c r="L25" s="344">
        <f t="shared" si="2"/>
        <v>13954</v>
      </c>
      <c r="M25" s="345">
        <f t="shared" si="3"/>
        <v>0.10140461516411059</v>
      </c>
      <c r="N25" s="296">
        <v>85585</v>
      </c>
      <c r="O25" s="294">
        <v>83216</v>
      </c>
      <c r="P25" s="295"/>
      <c r="Q25" s="343"/>
      <c r="R25" s="344">
        <f t="shared" si="4"/>
        <v>168801</v>
      </c>
      <c r="S25" s="297">
        <f t="shared" si="5"/>
        <v>0.024241412013673913</v>
      </c>
      <c r="T25" s="296">
        <v>83989</v>
      </c>
      <c r="U25" s="294">
        <v>80573</v>
      </c>
      <c r="V25" s="295"/>
      <c r="W25" s="343"/>
      <c r="X25" s="330">
        <f t="shared" si="6"/>
        <v>164562</v>
      </c>
      <c r="Y25" s="293">
        <f t="shared" si="7"/>
        <v>0.025759288292558358</v>
      </c>
    </row>
    <row r="26" spans="1:25" ht="18.75" customHeight="1">
      <c r="A26" s="299" t="s">
        <v>388</v>
      </c>
      <c r="B26" s="296">
        <v>4623</v>
      </c>
      <c r="C26" s="294">
        <v>6325</v>
      </c>
      <c r="D26" s="295">
        <v>0</v>
      </c>
      <c r="E26" s="343">
        <v>0</v>
      </c>
      <c r="F26" s="278">
        <f>SUM(B26:E26)</f>
        <v>10948</v>
      </c>
      <c r="G26" s="297">
        <f>F26/$F$9</f>
        <v>0.016525707074747577</v>
      </c>
      <c r="H26" s="296">
        <v>4066</v>
      </c>
      <c r="I26" s="294">
        <v>5684</v>
      </c>
      <c r="J26" s="295">
        <v>0</v>
      </c>
      <c r="K26" s="343">
        <v>0</v>
      </c>
      <c r="L26" s="344">
        <f>SUM(H26:K26)</f>
        <v>9750</v>
      </c>
      <c r="M26" s="345" t="s">
        <v>51</v>
      </c>
      <c r="N26" s="296">
        <v>67966</v>
      </c>
      <c r="O26" s="294">
        <v>64426</v>
      </c>
      <c r="P26" s="295">
        <v>0</v>
      </c>
      <c r="Q26" s="343">
        <v>0</v>
      </c>
      <c r="R26" s="344">
        <f>SUM(N26:Q26)</f>
        <v>132392</v>
      </c>
      <c r="S26" s="297">
        <f>R26/$R$9</f>
        <v>0.019012737005789756</v>
      </c>
      <c r="T26" s="296">
        <v>9530</v>
      </c>
      <c r="U26" s="294">
        <v>10379</v>
      </c>
      <c r="V26" s="295">
        <v>0</v>
      </c>
      <c r="W26" s="343">
        <v>0</v>
      </c>
      <c r="X26" s="330">
        <f>SUM(T26:W26)</f>
        <v>19909</v>
      </c>
      <c r="Y26" s="293" t="str">
        <f>IF(ISERROR(R26/X26-1),"         /0",IF(R26/X26&gt;5,"  *  ",(R26/X26-1)))</f>
        <v>  *  </v>
      </c>
    </row>
    <row r="27" spans="1:25" ht="18.75" customHeight="1">
      <c r="A27" s="299" t="s">
        <v>389</v>
      </c>
      <c r="B27" s="296">
        <v>308</v>
      </c>
      <c r="C27" s="294">
        <v>0</v>
      </c>
      <c r="D27" s="295">
        <v>0</v>
      </c>
      <c r="E27" s="343">
        <v>0</v>
      </c>
      <c r="F27" s="344">
        <f>SUM(B27:E27)</f>
        <v>308</v>
      </c>
      <c r="G27" s="297">
        <f>F27/$F$9</f>
        <v>0.00046491759033816715</v>
      </c>
      <c r="H27" s="296">
        <v>423</v>
      </c>
      <c r="I27" s="294"/>
      <c r="J27" s="295"/>
      <c r="K27" s="343"/>
      <c r="L27" s="344">
        <f>SUM(H27:K27)</f>
        <v>423</v>
      </c>
      <c r="M27" s="345">
        <f>IF(ISERROR(F27/L27-1),"         /0",(F27/L27-1))</f>
        <v>-0.27186761229314416</v>
      </c>
      <c r="N27" s="296">
        <v>5991</v>
      </c>
      <c r="O27" s="294"/>
      <c r="P27" s="295"/>
      <c r="Q27" s="343"/>
      <c r="R27" s="344">
        <f>SUM(N27:Q27)</f>
        <v>5991</v>
      </c>
      <c r="S27" s="297">
        <f>R27/$R$9</f>
        <v>0.0008603639751774007</v>
      </c>
      <c r="T27" s="296">
        <v>8463</v>
      </c>
      <c r="U27" s="294"/>
      <c r="V27" s="295"/>
      <c r="W27" s="343"/>
      <c r="X27" s="330">
        <f>SUM(T27:W27)</f>
        <v>8463</v>
      </c>
      <c r="Y27" s="293">
        <f>IF(ISERROR(R27/X27-1),"         /0",IF(R27/X27&gt;5,"  *  ",(R27/X27-1)))</f>
        <v>-0.2920950017724211</v>
      </c>
    </row>
    <row r="28" spans="1:25" ht="18.75" customHeight="1" thickBot="1">
      <c r="A28" s="299" t="s">
        <v>58</v>
      </c>
      <c r="B28" s="296">
        <v>473</v>
      </c>
      <c r="C28" s="294">
        <v>0</v>
      </c>
      <c r="D28" s="295">
        <v>10</v>
      </c>
      <c r="E28" s="343">
        <v>10</v>
      </c>
      <c r="F28" s="344">
        <f t="shared" si="0"/>
        <v>493</v>
      </c>
      <c r="G28" s="297">
        <f t="shared" si="1"/>
        <v>0.0007441700390802481</v>
      </c>
      <c r="H28" s="296">
        <v>391</v>
      </c>
      <c r="I28" s="294">
        <v>3</v>
      </c>
      <c r="J28" s="295">
        <v>5</v>
      </c>
      <c r="K28" s="343">
        <v>5</v>
      </c>
      <c r="L28" s="344">
        <f t="shared" si="2"/>
        <v>404</v>
      </c>
      <c r="M28" s="345">
        <f t="shared" si="3"/>
        <v>0.22029702970297027</v>
      </c>
      <c r="N28" s="296">
        <v>5124</v>
      </c>
      <c r="O28" s="294">
        <v>0</v>
      </c>
      <c r="P28" s="295">
        <v>20</v>
      </c>
      <c r="Q28" s="343">
        <v>20</v>
      </c>
      <c r="R28" s="344">
        <f t="shared" si="4"/>
        <v>5164</v>
      </c>
      <c r="S28" s="297">
        <f t="shared" si="5"/>
        <v>0.0007415989931257047</v>
      </c>
      <c r="T28" s="296">
        <v>6513</v>
      </c>
      <c r="U28" s="294">
        <v>3</v>
      </c>
      <c r="V28" s="295">
        <v>25</v>
      </c>
      <c r="W28" s="343">
        <v>27</v>
      </c>
      <c r="X28" s="330">
        <f t="shared" si="6"/>
        <v>6568</v>
      </c>
      <c r="Y28" s="293">
        <f t="shared" si="7"/>
        <v>-0.21376370280146162</v>
      </c>
    </row>
    <row r="29" spans="1:25" s="333" customFormat="1" ht="18.75" customHeight="1">
      <c r="A29" s="342" t="s">
        <v>60</v>
      </c>
      <c r="B29" s="339">
        <f>SUM(B30:B36)</f>
        <v>76134</v>
      </c>
      <c r="C29" s="338">
        <f>SUM(C30:C36)</f>
        <v>89746</v>
      </c>
      <c r="D29" s="337">
        <f>SUM(D30:D36)</f>
        <v>1286</v>
      </c>
      <c r="E29" s="336">
        <f>SUM(E30:E36)</f>
        <v>831</v>
      </c>
      <c r="F29" s="335">
        <f t="shared" si="0"/>
        <v>167997</v>
      </c>
      <c r="G29" s="340">
        <f t="shared" si="1"/>
        <v>0.25358688449363986</v>
      </c>
      <c r="H29" s="339">
        <f>SUM(H30:H36)</f>
        <v>59721</v>
      </c>
      <c r="I29" s="338">
        <f>SUM(I30:I36)</f>
        <v>70023</v>
      </c>
      <c r="J29" s="337">
        <f>SUM(J30:J36)</f>
        <v>1890</v>
      </c>
      <c r="K29" s="336">
        <f>SUM(K30:K36)</f>
        <v>1191</v>
      </c>
      <c r="L29" s="335">
        <f t="shared" si="2"/>
        <v>132825</v>
      </c>
      <c r="M29" s="341">
        <f t="shared" si="3"/>
        <v>0.26479954827780916</v>
      </c>
      <c r="N29" s="339">
        <f>SUM(N30:N36)</f>
        <v>798408</v>
      </c>
      <c r="O29" s="338">
        <f>SUM(O30:O36)</f>
        <v>757121</v>
      </c>
      <c r="P29" s="337">
        <f>SUM(P30:P36)</f>
        <v>15365</v>
      </c>
      <c r="Q29" s="336">
        <f>SUM(Q30:Q36)</f>
        <v>14478</v>
      </c>
      <c r="R29" s="335">
        <f t="shared" si="4"/>
        <v>1585372</v>
      </c>
      <c r="S29" s="340">
        <f t="shared" si="5"/>
        <v>0.22767433751543084</v>
      </c>
      <c r="T29" s="339">
        <f>SUM(T30:T36)</f>
        <v>629470</v>
      </c>
      <c r="U29" s="338">
        <f>SUM(U30:U36)</f>
        <v>607900</v>
      </c>
      <c r="V29" s="337">
        <f>SUM(V30:V36)</f>
        <v>16997</v>
      </c>
      <c r="W29" s="336">
        <f>SUM(W30:W36)</f>
        <v>16721</v>
      </c>
      <c r="X29" s="335">
        <f t="shared" si="6"/>
        <v>1271088</v>
      </c>
      <c r="Y29" s="334">
        <f t="shared" si="7"/>
        <v>0.24725589416311067</v>
      </c>
    </row>
    <row r="30" spans="1:25" s="269" customFormat="1" ht="18.75" customHeight="1">
      <c r="A30" s="284" t="s">
        <v>390</v>
      </c>
      <c r="B30" s="282">
        <v>49694</v>
      </c>
      <c r="C30" s="279">
        <v>60203</v>
      </c>
      <c r="D30" s="278">
        <v>38</v>
      </c>
      <c r="E30" s="331">
        <v>4</v>
      </c>
      <c r="F30" s="330">
        <f t="shared" si="0"/>
        <v>109939</v>
      </c>
      <c r="G30" s="281">
        <f t="shared" si="1"/>
        <v>0.16594991871489534</v>
      </c>
      <c r="H30" s="282">
        <v>38098</v>
      </c>
      <c r="I30" s="279">
        <v>44717</v>
      </c>
      <c r="J30" s="278">
        <v>8</v>
      </c>
      <c r="K30" s="331">
        <v>1</v>
      </c>
      <c r="L30" s="330">
        <f t="shared" si="2"/>
        <v>82824</v>
      </c>
      <c r="M30" s="332">
        <f t="shared" si="3"/>
        <v>0.32738095238095233</v>
      </c>
      <c r="N30" s="282">
        <v>518246</v>
      </c>
      <c r="O30" s="279">
        <v>481724</v>
      </c>
      <c r="P30" s="278">
        <v>1009</v>
      </c>
      <c r="Q30" s="331">
        <v>674</v>
      </c>
      <c r="R30" s="330">
        <f t="shared" si="4"/>
        <v>1001653</v>
      </c>
      <c r="S30" s="281">
        <f t="shared" si="5"/>
        <v>0.14384679633256034</v>
      </c>
      <c r="T30" s="280">
        <v>403048</v>
      </c>
      <c r="U30" s="279">
        <v>390057</v>
      </c>
      <c r="V30" s="278">
        <v>505</v>
      </c>
      <c r="W30" s="331">
        <v>372</v>
      </c>
      <c r="X30" s="330">
        <f t="shared" si="6"/>
        <v>793982</v>
      </c>
      <c r="Y30" s="277">
        <f t="shared" si="7"/>
        <v>0.26155630732182855</v>
      </c>
    </row>
    <row r="31" spans="1:25" s="269" customFormat="1" ht="18.75" customHeight="1">
      <c r="A31" s="284" t="s">
        <v>391</v>
      </c>
      <c r="B31" s="282">
        <v>13044</v>
      </c>
      <c r="C31" s="279">
        <v>15648</v>
      </c>
      <c r="D31" s="278">
        <v>124</v>
      </c>
      <c r="E31" s="331">
        <v>0</v>
      </c>
      <c r="F31" s="330">
        <f t="shared" si="0"/>
        <v>28816</v>
      </c>
      <c r="G31" s="281">
        <f t="shared" si="1"/>
        <v>0.043496965205144886</v>
      </c>
      <c r="H31" s="282">
        <v>11579</v>
      </c>
      <c r="I31" s="279">
        <v>14407</v>
      </c>
      <c r="J31" s="278">
        <v>154</v>
      </c>
      <c r="K31" s="331"/>
      <c r="L31" s="330">
        <f t="shared" si="2"/>
        <v>26140</v>
      </c>
      <c r="M31" s="332">
        <f t="shared" si="3"/>
        <v>0.10237184391736798</v>
      </c>
      <c r="N31" s="282">
        <v>154236</v>
      </c>
      <c r="O31" s="279">
        <v>155332</v>
      </c>
      <c r="P31" s="278">
        <v>2841</v>
      </c>
      <c r="Q31" s="331">
        <v>2572</v>
      </c>
      <c r="R31" s="330">
        <f t="shared" si="4"/>
        <v>314981</v>
      </c>
      <c r="S31" s="281">
        <f t="shared" si="5"/>
        <v>0.0452342355642385</v>
      </c>
      <c r="T31" s="280">
        <v>128594</v>
      </c>
      <c r="U31" s="279">
        <v>128925</v>
      </c>
      <c r="V31" s="278">
        <v>1104</v>
      </c>
      <c r="W31" s="331">
        <v>967</v>
      </c>
      <c r="X31" s="330">
        <f t="shared" si="6"/>
        <v>259590</v>
      </c>
      <c r="Y31" s="277">
        <f t="shared" si="7"/>
        <v>0.21337878962980095</v>
      </c>
    </row>
    <row r="32" spans="1:25" s="269" customFormat="1" ht="18.75" customHeight="1">
      <c r="A32" s="284" t="s">
        <v>392</v>
      </c>
      <c r="B32" s="282">
        <v>5871</v>
      </c>
      <c r="C32" s="279">
        <v>7068</v>
      </c>
      <c r="D32" s="278">
        <v>757</v>
      </c>
      <c r="E32" s="331">
        <v>807</v>
      </c>
      <c r="F32" s="330">
        <f t="shared" si="0"/>
        <v>14503</v>
      </c>
      <c r="G32" s="281">
        <f t="shared" si="1"/>
        <v>0.021891882508683243</v>
      </c>
      <c r="H32" s="282">
        <v>3722</v>
      </c>
      <c r="I32" s="279">
        <v>4552</v>
      </c>
      <c r="J32" s="278">
        <v>620</v>
      </c>
      <c r="K32" s="331">
        <v>684</v>
      </c>
      <c r="L32" s="330">
        <f t="shared" si="2"/>
        <v>9578</v>
      </c>
      <c r="M32" s="332">
        <f t="shared" si="3"/>
        <v>0.5141992065149301</v>
      </c>
      <c r="N32" s="282">
        <v>49729</v>
      </c>
      <c r="O32" s="279">
        <v>51736</v>
      </c>
      <c r="P32" s="278">
        <v>5507</v>
      </c>
      <c r="Q32" s="331">
        <v>5530</v>
      </c>
      <c r="R32" s="330">
        <f t="shared" si="4"/>
        <v>112502</v>
      </c>
      <c r="S32" s="281">
        <f t="shared" si="5"/>
        <v>0.016156345841329984</v>
      </c>
      <c r="T32" s="280">
        <v>38376</v>
      </c>
      <c r="U32" s="279">
        <v>35357</v>
      </c>
      <c r="V32" s="278">
        <v>6421</v>
      </c>
      <c r="W32" s="331">
        <v>6441</v>
      </c>
      <c r="X32" s="330">
        <f t="shared" si="6"/>
        <v>86595</v>
      </c>
      <c r="Y32" s="277">
        <f t="shared" si="7"/>
        <v>0.2991743172238581</v>
      </c>
    </row>
    <row r="33" spans="1:25" s="269" customFormat="1" ht="18.75" customHeight="1">
      <c r="A33" s="284" t="s">
        <v>393</v>
      </c>
      <c r="B33" s="282">
        <v>4076</v>
      </c>
      <c r="C33" s="279">
        <v>3879</v>
      </c>
      <c r="D33" s="278">
        <v>4</v>
      </c>
      <c r="E33" s="331">
        <v>0</v>
      </c>
      <c r="F33" s="330">
        <f t="shared" si="0"/>
        <v>7959</v>
      </c>
      <c r="G33" s="281">
        <f t="shared" si="1"/>
        <v>0.012013893186693093</v>
      </c>
      <c r="H33" s="282">
        <v>2976</v>
      </c>
      <c r="I33" s="279">
        <v>3110</v>
      </c>
      <c r="J33" s="278"/>
      <c r="K33" s="331">
        <v>1</v>
      </c>
      <c r="L33" s="330">
        <f t="shared" si="2"/>
        <v>6087</v>
      </c>
      <c r="M33" s="332">
        <f t="shared" si="3"/>
        <v>0.3075406604238542</v>
      </c>
      <c r="N33" s="282">
        <v>38042</v>
      </c>
      <c r="O33" s="279">
        <v>35349</v>
      </c>
      <c r="P33" s="278">
        <v>33</v>
      </c>
      <c r="Q33" s="331">
        <v>14</v>
      </c>
      <c r="R33" s="330">
        <f t="shared" si="4"/>
        <v>73438</v>
      </c>
      <c r="S33" s="281">
        <f t="shared" si="5"/>
        <v>0.01054638784995459</v>
      </c>
      <c r="T33" s="280">
        <v>17562</v>
      </c>
      <c r="U33" s="279">
        <v>16749</v>
      </c>
      <c r="V33" s="278">
        <v>2</v>
      </c>
      <c r="W33" s="331">
        <v>2</v>
      </c>
      <c r="X33" s="330">
        <f t="shared" si="6"/>
        <v>34315</v>
      </c>
      <c r="Y33" s="277">
        <f t="shared" si="7"/>
        <v>1.140113652921463</v>
      </c>
    </row>
    <row r="34" spans="1:25" s="269" customFormat="1" ht="18.75" customHeight="1">
      <c r="A34" s="284" t="s">
        <v>394</v>
      </c>
      <c r="B34" s="282">
        <v>3062</v>
      </c>
      <c r="C34" s="279">
        <v>2801</v>
      </c>
      <c r="D34" s="278">
        <v>355</v>
      </c>
      <c r="E34" s="331">
        <v>0</v>
      </c>
      <c r="F34" s="330">
        <f t="shared" si="0"/>
        <v>6218</v>
      </c>
      <c r="G34" s="281">
        <f t="shared" si="1"/>
        <v>0.009385901223125725</v>
      </c>
      <c r="H34" s="282">
        <v>1683</v>
      </c>
      <c r="I34" s="279">
        <v>1706</v>
      </c>
      <c r="J34" s="278">
        <v>1093</v>
      </c>
      <c r="K34" s="331">
        <v>490</v>
      </c>
      <c r="L34" s="330">
        <f t="shared" si="2"/>
        <v>4972</v>
      </c>
      <c r="M34" s="332">
        <f t="shared" si="3"/>
        <v>0.25060337892196305</v>
      </c>
      <c r="N34" s="282">
        <v>25719</v>
      </c>
      <c r="O34" s="279">
        <v>23755</v>
      </c>
      <c r="P34" s="278">
        <v>5462</v>
      </c>
      <c r="Q34" s="331">
        <v>5314</v>
      </c>
      <c r="R34" s="330">
        <f t="shared" si="4"/>
        <v>60250</v>
      </c>
      <c r="S34" s="281">
        <f t="shared" si="5"/>
        <v>0.008652466951166482</v>
      </c>
      <c r="T34" s="280">
        <v>20767</v>
      </c>
      <c r="U34" s="279">
        <v>19278</v>
      </c>
      <c r="V34" s="278">
        <v>8356</v>
      </c>
      <c r="W34" s="331">
        <v>8314</v>
      </c>
      <c r="X34" s="330">
        <f t="shared" si="6"/>
        <v>56715</v>
      </c>
      <c r="Y34" s="277">
        <f t="shared" si="7"/>
        <v>0.06232918980869262</v>
      </c>
    </row>
    <row r="35" spans="1:25" s="269" customFormat="1" ht="18.75" customHeight="1">
      <c r="A35" s="284" t="s">
        <v>395</v>
      </c>
      <c r="B35" s="282">
        <v>221</v>
      </c>
      <c r="C35" s="279">
        <v>86</v>
      </c>
      <c r="D35" s="278">
        <v>0</v>
      </c>
      <c r="E35" s="331">
        <v>0</v>
      </c>
      <c r="F35" s="330">
        <f>SUM(B35:E35)</f>
        <v>307</v>
      </c>
      <c r="G35" s="281">
        <f>F35/$F$9</f>
        <v>0.00046340811764226405</v>
      </c>
      <c r="H35" s="282">
        <v>1125</v>
      </c>
      <c r="I35" s="279">
        <v>1014</v>
      </c>
      <c r="J35" s="278"/>
      <c r="K35" s="331"/>
      <c r="L35" s="330">
        <f>SUM(H35:K35)</f>
        <v>2139</v>
      </c>
      <c r="M35" s="332">
        <f>IF(ISERROR(F35/L35-1),"         /0",(F35/L35-1))</f>
        <v>-0.8564749883122955</v>
      </c>
      <c r="N35" s="282">
        <v>7870</v>
      </c>
      <c r="O35" s="279">
        <v>6236</v>
      </c>
      <c r="P35" s="278">
        <v>12</v>
      </c>
      <c r="Q35" s="331">
        <v>14</v>
      </c>
      <c r="R35" s="330">
        <f>SUM(N35:Q35)</f>
        <v>14132</v>
      </c>
      <c r="S35" s="281">
        <f>R35/$R$9</f>
        <v>0.0020294881818072154</v>
      </c>
      <c r="T35" s="280">
        <v>11563</v>
      </c>
      <c r="U35" s="279">
        <v>10780</v>
      </c>
      <c r="V35" s="278">
        <v>194</v>
      </c>
      <c r="W35" s="331">
        <v>190</v>
      </c>
      <c r="X35" s="330">
        <f>SUM(T35:W35)</f>
        <v>22727</v>
      </c>
      <c r="Y35" s="277">
        <f>IF(ISERROR(R35/X35-1),"         /0",IF(R35/X35&gt;5,"  *  ",(R35/X35-1)))</f>
        <v>-0.3781845382144585</v>
      </c>
    </row>
    <row r="36" spans="1:25" s="269" customFormat="1" ht="18.75" customHeight="1" thickBot="1">
      <c r="A36" s="284" t="s">
        <v>58</v>
      </c>
      <c r="B36" s="282">
        <v>166</v>
      </c>
      <c r="C36" s="279">
        <v>61</v>
      </c>
      <c r="D36" s="278">
        <v>8</v>
      </c>
      <c r="E36" s="331">
        <v>20</v>
      </c>
      <c r="F36" s="330">
        <f t="shared" si="0"/>
        <v>255</v>
      </c>
      <c r="G36" s="281">
        <f t="shared" si="1"/>
        <v>0.00038491553745530075</v>
      </c>
      <c r="H36" s="282">
        <v>538</v>
      </c>
      <c r="I36" s="279">
        <v>517</v>
      </c>
      <c r="J36" s="278">
        <v>15</v>
      </c>
      <c r="K36" s="331">
        <v>15</v>
      </c>
      <c r="L36" s="330">
        <f t="shared" si="2"/>
        <v>1085</v>
      </c>
      <c r="M36" s="332">
        <f t="shared" si="3"/>
        <v>-0.7649769585253456</v>
      </c>
      <c r="N36" s="282">
        <v>4566</v>
      </c>
      <c r="O36" s="279">
        <v>2989</v>
      </c>
      <c r="P36" s="278">
        <v>501</v>
      </c>
      <c r="Q36" s="331">
        <v>360</v>
      </c>
      <c r="R36" s="330">
        <f t="shared" si="4"/>
        <v>8416</v>
      </c>
      <c r="S36" s="281">
        <f t="shared" si="5"/>
        <v>0.001208616794373728</v>
      </c>
      <c r="T36" s="280">
        <v>9560</v>
      </c>
      <c r="U36" s="279">
        <v>6754</v>
      </c>
      <c r="V36" s="278">
        <v>415</v>
      </c>
      <c r="W36" s="331">
        <v>435</v>
      </c>
      <c r="X36" s="330">
        <f t="shared" si="6"/>
        <v>17164</v>
      </c>
      <c r="Y36" s="277">
        <f t="shared" si="7"/>
        <v>-0.5096714052668376</v>
      </c>
    </row>
    <row r="37" spans="1:25" s="333" customFormat="1" ht="18.75" customHeight="1">
      <c r="A37" s="342" t="s">
        <v>59</v>
      </c>
      <c r="B37" s="339">
        <f>SUM(B38:B40)</f>
        <v>6507</v>
      </c>
      <c r="C37" s="338">
        <f>SUM(C38:C40)</f>
        <v>6948</v>
      </c>
      <c r="D37" s="337">
        <f>SUM(D38:D40)</f>
        <v>37</v>
      </c>
      <c r="E37" s="336">
        <f>SUM(E38:E40)</f>
        <v>14</v>
      </c>
      <c r="F37" s="335">
        <f t="shared" si="0"/>
        <v>13506</v>
      </c>
      <c r="G37" s="340">
        <f t="shared" si="1"/>
        <v>0.02038693823086781</v>
      </c>
      <c r="H37" s="339">
        <f>SUM(H38:H40)</f>
        <v>5725</v>
      </c>
      <c r="I37" s="338">
        <f>SUM(I38:I40)</f>
        <v>5697</v>
      </c>
      <c r="J37" s="337">
        <f>SUM(J38:J40)</f>
        <v>345</v>
      </c>
      <c r="K37" s="336">
        <f>SUM(K38:K40)</f>
        <v>532</v>
      </c>
      <c r="L37" s="335">
        <f t="shared" si="2"/>
        <v>12299</v>
      </c>
      <c r="M37" s="341">
        <f t="shared" si="3"/>
        <v>0.09813806000487846</v>
      </c>
      <c r="N37" s="339">
        <f>SUM(N38:N40)</f>
        <v>64784</v>
      </c>
      <c r="O37" s="338">
        <f>SUM(O38:O40)</f>
        <v>65093</v>
      </c>
      <c r="P37" s="337">
        <f>SUM(P38:P40)</f>
        <v>995</v>
      </c>
      <c r="Q37" s="336">
        <f>SUM(Q38:Q40)</f>
        <v>1190</v>
      </c>
      <c r="R37" s="335">
        <f t="shared" si="4"/>
        <v>132062</v>
      </c>
      <c r="S37" s="340">
        <f t="shared" si="5"/>
        <v>0.01896534590049706</v>
      </c>
      <c r="T37" s="339">
        <f>SUM(T38:T40)</f>
        <v>58834</v>
      </c>
      <c r="U37" s="338">
        <f>SUM(U38:U40)</f>
        <v>56550</v>
      </c>
      <c r="V37" s="337">
        <f>SUM(V38:V40)</f>
        <v>3120</v>
      </c>
      <c r="W37" s="336">
        <f>SUM(W38:W40)</f>
        <v>4232</v>
      </c>
      <c r="X37" s="335">
        <f t="shared" si="6"/>
        <v>122736</v>
      </c>
      <c r="Y37" s="334">
        <f t="shared" si="7"/>
        <v>0.07598422630686996</v>
      </c>
    </row>
    <row r="38" spans="1:25" ht="18.75" customHeight="1">
      <c r="A38" s="284" t="s">
        <v>396</v>
      </c>
      <c r="B38" s="282">
        <v>5026</v>
      </c>
      <c r="C38" s="279">
        <v>6131</v>
      </c>
      <c r="D38" s="278">
        <v>33</v>
      </c>
      <c r="E38" s="331">
        <v>10</v>
      </c>
      <c r="F38" s="330">
        <f t="shared" si="0"/>
        <v>11200</v>
      </c>
      <c r="G38" s="281">
        <f t="shared" si="1"/>
        <v>0.01690609419411517</v>
      </c>
      <c r="H38" s="282">
        <v>4088</v>
      </c>
      <c r="I38" s="279">
        <v>4597</v>
      </c>
      <c r="J38" s="278">
        <v>345</v>
      </c>
      <c r="K38" s="331">
        <v>532</v>
      </c>
      <c r="L38" s="330">
        <f t="shared" si="2"/>
        <v>9562</v>
      </c>
      <c r="M38" s="332">
        <f t="shared" si="3"/>
        <v>0.17130307467057104</v>
      </c>
      <c r="N38" s="282">
        <v>50600</v>
      </c>
      <c r="O38" s="279">
        <v>52752</v>
      </c>
      <c r="P38" s="278">
        <v>889</v>
      </c>
      <c r="Q38" s="331">
        <v>1086</v>
      </c>
      <c r="R38" s="330">
        <f t="shared" si="4"/>
        <v>105327</v>
      </c>
      <c r="S38" s="281">
        <f t="shared" si="5"/>
        <v>0.015125948324738788</v>
      </c>
      <c r="T38" s="280">
        <v>42340</v>
      </c>
      <c r="U38" s="279">
        <v>41889</v>
      </c>
      <c r="V38" s="278">
        <v>2886</v>
      </c>
      <c r="W38" s="331">
        <v>3751</v>
      </c>
      <c r="X38" s="330">
        <f t="shared" si="6"/>
        <v>90866</v>
      </c>
      <c r="Y38" s="277">
        <f t="shared" si="7"/>
        <v>0.15914643541038442</v>
      </c>
    </row>
    <row r="39" spans="1:25" ht="18.75" customHeight="1">
      <c r="A39" s="284" t="s">
        <v>397</v>
      </c>
      <c r="B39" s="282">
        <v>1379</v>
      </c>
      <c r="C39" s="279">
        <v>805</v>
      </c>
      <c r="D39" s="278">
        <v>4</v>
      </c>
      <c r="E39" s="331">
        <v>4</v>
      </c>
      <c r="F39" s="330">
        <f t="shared" si="0"/>
        <v>2192</v>
      </c>
      <c r="G39" s="281">
        <f t="shared" si="1"/>
        <v>0.0033087641494196833</v>
      </c>
      <c r="H39" s="282">
        <v>1554</v>
      </c>
      <c r="I39" s="279">
        <v>1051</v>
      </c>
      <c r="J39" s="278">
        <v>0</v>
      </c>
      <c r="K39" s="331">
        <v>0</v>
      </c>
      <c r="L39" s="330">
        <f t="shared" si="2"/>
        <v>2605</v>
      </c>
      <c r="M39" s="332">
        <f t="shared" si="3"/>
        <v>-0.15854126679462577</v>
      </c>
      <c r="N39" s="282">
        <v>13299</v>
      </c>
      <c r="O39" s="279">
        <v>12126</v>
      </c>
      <c r="P39" s="278">
        <v>101</v>
      </c>
      <c r="Q39" s="331">
        <v>101</v>
      </c>
      <c r="R39" s="330">
        <f t="shared" si="4"/>
        <v>25627</v>
      </c>
      <c r="S39" s="281">
        <f t="shared" si="5"/>
        <v>0.0036802783495027956</v>
      </c>
      <c r="T39" s="280">
        <v>15030</v>
      </c>
      <c r="U39" s="279">
        <v>12937</v>
      </c>
      <c r="V39" s="278">
        <v>217</v>
      </c>
      <c r="W39" s="331">
        <v>462</v>
      </c>
      <c r="X39" s="330">
        <f t="shared" si="6"/>
        <v>28646</v>
      </c>
      <c r="Y39" s="277">
        <f t="shared" si="7"/>
        <v>-0.10538993227675764</v>
      </c>
    </row>
    <row r="40" spans="1:25" ht="18.75" customHeight="1" thickBot="1">
      <c r="A40" s="284" t="s">
        <v>58</v>
      </c>
      <c r="B40" s="282">
        <v>102</v>
      </c>
      <c r="C40" s="279">
        <v>12</v>
      </c>
      <c r="D40" s="278">
        <v>0</v>
      </c>
      <c r="E40" s="331">
        <v>0</v>
      </c>
      <c r="F40" s="330">
        <f t="shared" si="0"/>
        <v>114</v>
      </c>
      <c r="G40" s="281">
        <f t="shared" si="1"/>
        <v>0.00017207988733295798</v>
      </c>
      <c r="H40" s="282">
        <v>83</v>
      </c>
      <c r="I40" s="279">
        <v>49</v>
      </c>
      <c r="J40" s="278"/>
      <c r="K40" s="331"/>
      <c r="L40" s="330">
        <f t="shared" si="2"/>
        <v>132</v>
      </c>
      <c r="M40" s="332">
        <f t="shared" si="3"/>
        <v>-0.13636363636363635</v>
      </c>
      <c r="N40" s="282">
        <v>885</v>
      </c>
      <c r="O40" s="279">
        <v>215</v>
      </c>
      <c r="P40" s="278">
        <v>5</v>
      </c>
      <c r="Q40" s="331">
        <v>3</v>
      </c>
      <c r="R40" s="330">
        <f t="shared" si="4"/>
        <v>1108</v>
      </c>
      <c r="S40" s="281">
        <f t="shared" si="5"/>
        <v>0.00015911922625547653</v>
      </c>
      <c r="T40" s="280">
        <v>1464</v>
      </c>
      <c r="U40" s="279">
        <v>1724</v>
      </c>
      <c r="V40" s="278">
        <v>17</v>
      </c>
      <c r="W40" s="331">
        <v>19</v>
      </c>
      <c r="X40" s="330">
        <f t="shared" si="6"/>
        <v>3224</v>
      </c>
      <c r="Y40" s="277">
        <f t="shared" si="7"/>
        <v>-0.6563275434243176</v>
      </c>
    </row>
    <row r="41" spans="1:25" s="269" customFormat="1" ht="18.75" customHeight="1" thickBot="1">
      <c r="A41" s="329" t="s">
        <v>58</v>
      </c>
      <c r="B41" s="326">
        <v>826</v>
      </c>
      <c r="C41" s="325">
        <v>81</v>
      </c>
      <c r="D41" s="324">
        <v>0</v>
      </c>
      <c r="E41" s="323">
        <v>0</v>
      </c>
      <c r="F41" s="322">
        <f t="shared" si="0"/>
        <v>907</v>
      </c>
      <c r="G41" s="327">
        <f t="shared" si="1"/>
        <v>0.0013690917351841482</v>
      </c>
      <c r="H41" s="326">
        <v>833</v>
      </c>
      <c r="I41" s="325">
        <v>329</v>
      </c>
      <c r="J41" s="324">
        <v>0</v>
      </c>
      <c r="K41" s="323">
        <v>0</v>
      </c>
      <c r="L41" s="322">
        <f t="shared" si="2"/>
        <v>1162</v>
      </c>
      <c r="M41" s="328">
        <f t="shared" si="3"/>
        <v>-0.2194492254733219</v>
      </c>
      <c r="N41" s="326">
        <v>11722</v>
      </c>
      <c r="O41" s="325">
        <v>2821</v>
      </c>
      <c r="P41" s="324">
        <v>1856</v>
      </c>
      <c r="Q41" s="323">
        <v>1872</v>
      </c>
      <c r="R41" s="322">
        <f t="shared" si="4"/>
        <v>18271</v>
      </c>
      <c r="S41" s="327">
        <f t="shared" si="5"/>
        <v>0.0026238875297056063</v>
      </c>
      <c r="T41" s="326">
        <v>13325</v>
      </c>
      <c r="U41" s="325">
        <v>4129</v>
      </c>
      <c r="V41" s="324">
        <v>46</v>
      </c>
      <c r="W41" s="323">
        <v>17</v>
      </c>
      <c r="X41" s="322">
        <f t="shared" si="6"/>
        <v>17517</v>
      </c>
      <c r="Y41" s="321">
        <f t="shared" si="7"/>
        <v>0.043043900211223285</v>
      </c>
    </row>
    <row r="42" ht="15" thickTop="1">
      <c r="A42" s="137" t="s">
        <v>44</v>
      </c>
    </row>
    <row r="43" ht="14.25">
      <c r="A43" s="137" t="s">
        <v>57</v>
      </c>
    </row>
  </sheetData>
  <sheetProtection/>
  <mergeCells count="24">
    <mergeCell ref="N5:Y5"/>
    <mergeCell ref="P7:Q7"/>
    <mergeCell ref="N7:O7"/>
    <mergeCell ref="N6:R6"/>
    <mergeCell ref="B7:C7"/>
    <mergeCell ref="M6:M8"/>
    <mergeCell ref="S6:S8"/>
    <mergeCell ref="B5:M5"/>
    <mergeCell ref="X1:Y1"/>
    <mergeCell ref="A3:Y3"/>
    <mergeCell ref="A5:A8"/>
    <mergeCell ref="G6:G8"/>
    <mergeCell ref="B6:F6"/>
    <mergeCell ref="Y6:Y8"/>
    <mergeCell ref="F7:F8"/>
    <mergeCell ref="H7:I7"/>
    <mergeCell ref="V7:W7"/>
    <mergeCell ref="H6:L6"/>
    <mergeCell ref="A4:Y4"/>
    <mergeCell ref="T7:U7"/>
    <mergeCell ref="L7:L8"/>
    <mergeCell ref="T6:X6"/>
    <mergeCell ref="J7:K7"/>
    <mergeCell ref="D7:E7"/>
  </mergeCells>
  <conditionalFormatting sqref="Y42:Y65536 M42:M65536 Y3 M3 M5:M8 Y5:Y8">
    <cfRule type="cellIs" priority="1" dxfId="75" operator="lessThan" stopIfTrue="1">
      <formula>0</formula>
    </cfRule>
  </conditionalFormatting>
  <conditionalFormatting sqref="M9:M41 Y9:Y41">
    <cfRule type="cellIs" priority="2" dxfId="76" operator="lessThan" stopIfTrue="1">
      <formula>0</formula>
    </cfRule>
    <cfRule type="cellIs" priority="3" dxfId="77" operator="greaterThanOrEqual" stopIfTrue="1">
      <formula>0</formula>
    </cfRule>
  </conditionalFormatting>
  <hyperlinks>
    <hyperlink ref="X1:Y1" location="INDICE!A1" display="Volver al Indice"/>
  </hyperlinks>
  <printOptions/>
  <pageMargins left="0.2" right="0.22" top="0.54" bottom="0.1968503937007874" header="0.15748031496062992" footer="0.15748031496062992"/>
  <pageSetup horizontalDpi="600" verticalDpi="600" orientation="landscape" scale="5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30"/>
  </sheetPr>
  <dimension ref="A1:Y56"/>
  <sheetViews>
    <sheetView showGridLines="0" zoomScale="85" zoomScaleNormal="85" zoomScalePageLayoutView="0" workbookViewId="0" topLeftCell="A4">
      <selection activeCell="V34" sqref="V34"/>
    </sheetView>
  </sheetViews>
  <sheetFormatPr defaultColWidth="8.00390625" defaultRowHeight="15"/>
  <cols>
    <col min="1" max="1" width="18.140625" style="171" customWidth="1"/>
    <col min="2" max="2" width="8.28125" style="171" customWidth="1"/>
    <col min="3" max="3" width="9.7109375" style="171" bestFit="1" customWidth="1"/>
    <col min="4" max="4" width="8.00390625" style="171" bestFit="1" customWidth="1"/>
    <col min="5" max="5" width="9.140625" style="171" customWidth="1"/>
    <col min="6" max="6" width="8.140625" style="171" customWidth="1"/>
    <col min="7" max="7" width="9.00390625" style="171" bestFit="1" customWidth="1"/>
    <col min="8" max="8" width="8.28125" style="171" customWidth="1"/>
    <col min="9" max="9" width="9.7109375" style="171" bestFit="1" customWidth="1"/>
    <col min="10" max="10" width="7.8515625" style="171" customWidth="1"/>
    <col min="11" max="11" width="9.00390625" style="171" customWidth="1"/>
    <col min="12" max="13" width="8.421875" style="171" customWidth="1"/>
    <col min="14" max="14" width="9.28125" style="171" bestFit="1" customWidth="1"/>
    <col min="15" max="15" width="9.421875" style="171" customWidth="1"/>
    <col min="16" max="16" width="8.00390625" style="171" customWidth="1"/>
    <col min="17" max="17" width="9.28125" style="171" customWidth="1"/>
    <col min="18" max="18" width="9.140625" style="171" customWidth="1"/>
    <col min="19" max="19" width="9.57421875" style="171" customWidth="1"/>
    <col min="20" max="20" width="10.140625" style="171" customWidth="1"/>
    <col min="21" max="21" width="9.421875" style="171" customWidth="1"/>
    <col min="22" max="22" width="7.7109375" style="171" customWidth="1"/>
    <col min="23" max="23" width="9.00390625" style="171" customWidth="1"/>
    <col min="24" max="24" width="9.28125" style="171" bestFit="1" customWidth="1"/>
    <col min="25" max="25" width="8.57421875" style="171" customWidth="1"/>
    <col min="26" max="16384" width="8.00390625" style="171" customWidth="1"/>
  </cols>
  <sheetData>
    <row r="1" spans="24:25" ht="18.75" thickBot="1">
      <c r="X1" s="672" t="s">
        <v>28</v>
      </c>
      <c r="Y1" s="673"/>
    </row>
    <row r="2" ht="5.25" customHeight="1" thickBot="1"/>
    <row r="3" spans="1:25" ht="24.75" customHeight="1" thickTop="1">
      <c r="A3" s="730" t="s">
        <v>72</v>
      </c>
      <c r="B3" s="731"/>
      <c r="C3" s="731"/>
      <c r="D3" s="731"/>
      <c r="E3" s="731"/>
      <c r="F3" s="731"/>
      <c r="G3" s="731"/>
      <c r="H3" s="731"/>
      <c r="I3" s="731"/>
      <c r="J3" s="731"/>
      <c r="K3" s="731"/>
      <c r="L3" s="731"/>
      <c r="M3" s="731"/>
      <c r="N3" s="731"/>
      <c r="O3" s="731"/>
      <c r="P3" s="731"/>
      <c r="Q3" s="731"/>
      <c r="R3" s="731"/>
      <c r="S3" s="731"/>
      <c r="T3" s="731"/>
      <c r="U3" s="731"/>
      <c r="V3" s="731"/>
      <c r="W3" s="731"/>
      <c r="X3" s="731"/>
      <c r="Y3" s="732"/>
    </row>
    <row r="4" spans="1:25" ht="21" customHeight="1" thickBot="1">
      <c r="A4" s="741" t="s">
        <v>46</v>
      </c>
      <c r="B4" s="742"/>
      <c r="C4" s="742"/>
      <c r="D4" s="742"/>
      <c r="E4" s="742"/>
      <c r="F4" s="742"/>
      <c r="G4" s="742"/>
      <c r="H4" s="742"/>
      <c r="I4" s="742"/>
      <c r="J4" s="742"/>
      <c r="K4" s="742"/>
      <c r="L4" s="742"/>
      <c r="M4" s="742"/>
      <c r="N4" s="742"/>
      <c r="O4" s="742"/>
      <c r="P4" s="742"/>
      <c r="Q4" s="742"/>
      <c r="R4" s="742"/>
      <c r="S4" s="742"/>
      <c r="T4" s="742"/>
      <c r="U4" s="742"/>
      <c r="V4" s="742"/>
      <c r="W4" s="742"/>
      <c r="X4" s="742"/>
      <c r="Y4" s="743"/>
    </row>
    <row r="5" spans="1:25" s="320" customFormat="1" ht="15.75" customHeight="1" thickBot="1" thickTop="1">
      <c r="A5" s="770" t="s">
        <v>64</v>
      </c>
      <c r="B5" s="747" t="s">
        <v>37</v>
      </c>
      <c r="C5" s="748"/>
      <c r="D5" s="748"/>
      <c r="E5" s="748"/>
      <c r="F5" s="748"/>
      <c r="G5" s="748"/>
      <c r="H5" s="748"/>
      <c r="I5" s="748"/>
      <c r="J5" s="749"/>
      <c r="K5" s="749"/>
      <c r="L5" s="749"/>
      <c r="M5" s="750"/>
      <c r="N5" s="747" t="s">
        <v>36</v>
      </c>
      <c r="O5" s="748"/>
      <c r="P5" s="748"/>
      <c r="Q5" s="748"/>
      <c r="R5" s="748"/>
      <c r="S5" s="748"/>
      <c r="T5" s="748"/>
      <c r="U5" s="748"/>
      <c r="V5" s="748"/>
      <c r="W5" s="748"/>
      <c r="X5" s="748"/>
      <c r="Y5" s="751"/>
    </row>
    <row r="6" spans="1:25" s="211" customFormat="1" ht="26.25" customHeight="1" thickBot="1">
      <c r="A6" s="771"/>
      <c r="B6" s="767" t="s">
        <v>202</v>
      </c>
      <c r="C6" s="768"/>
      <c r="D6" s="768"/>
      <c r="E6" s="768"/>
      <c r="F6" s="768"/>
      <c r="G6" s="733" t="s">
        <v>35</v>
      </c>
      <c r="H6" s="767" t="s">
        <v>203</v>
      </c>
      <c r="I6" s="768"/>
      <c r="J6" s="768"/>
      <c r="K6" s="768"/>
      <c r="L6" s="768"/>
      <c r="M6" s="744" t="s">
        <v>34</v>
      </c>
      <c r="N6" s="767" t="s">
        <v>205</v>
      </c>
      <c r="O6" s="768"/>
      <c r="P6" s="768"/>
      <c r="Q6" s="768"/>
      <c r="R6" s="768"/>
      <c r="S6" s="733" t="s">
        <v>35</v>
      </c>
      <c r="T6" s="767" t="s">
        <v>206</v>
      </c>
      <c r="U6" s="768"/>
      <c r="V6" s="768"/>
      <c r="W6" s="768"/>
      <c r="X6" s="768"/>
      <c r="Y6" s="738" t="s">
        <v>34</v>
      </c>
    </row>
    <row r="7" spans="1:25" s="211" customFormat="1" ht="26.25" customHeight="1">
      <c r="A7" s="772"/>
      <c r="B7" s="671" t="s">
        <v>22</v>
      </c>
      <c r="C7" s="667"/>
      <c r="D7" s="666" t="s">
        <v>21</v>
      </c>
      <c r="E7" s="667"/>
      <c r="F7" s="769" t="s">
        <v>17</v>
      </c>
      <c r="G7" s="734"/>
      <c r="H7" s="671" t="s">
        <v>22</v>
      </c>
      <c r="I7" s="667"/>
      <c r="J7" s="666" t="s">
        <v>21</v>
      </c>
      <c r="K7" s="667"/>
      <c r="L7" s="769" t="s">
        <v>17</v>
      </c>
      <c r="M7" s="745"/>
      <c r="N7" s="671" t="s">
        <v>22</v>
      </c>
      <c r="O7" s="667"/>
      <c r="P7" s="666" t="s">
        <v>21</v>
      </c>
      <c r="Q7" s="667"/>
      <c r="R7" s="769" t="s">
        <v>17</v>
      </c>
      <c r="S7" s="734"/>
      <c r="T7" s="671" t="s">
        <v>22</v>
      </c>
      <c r="U7" s="667"/>
      <c r="V7" s="666" t="s">
        <v>21</v>
      </c>
      <c r="W7" s="667"/>
      <c r="X7" s="769" t="s">
        <v>17</v>
      </c>
      <c r="Y7" s="739"/>
    </row>
    <row r="8" spans="1:25" s="316" customFormat="1" ht="28.5" thickBot="1">
      <c r="A8" s="773"/>
      <c r="B8" s="319" t="s">
        <v>32</v>
      </c>
      <c r="C8" s="317" t="s">
        <v>31</v>
      </c>
      <c r="D8" s="318" t="s">
        <v>32</v>
      </c>
      <c r="E8" s="317" t="s">
        <v>31</v>
      </c>
      <c r="F8" s="729"/>
      <c r="G8" s="735"/>
      <c r="H8" s="319" t="s">
        <v>32</v>
      </c>
      <c r="I8" s="317" t="s">
        <v>31</v>
      </c>
      <c r="J8" s="318" t="s">
        <v>32</v>
      </c>
      <c r="K8" s="317" t="s">
        <v>31</v>
      </c>
      <c r="L8" s="729"/>
      <c r="M8" s="746"/>
      <c r="N8" s="319" t="s">
        <v>32</v>
      </c>
      <c r="O8" s="317" t="s">
        <v>31</v>
      </c>
      <c r="P8" s="318" t="s">
        <v>32</v>
      </c>
      <c r="Q8" s="317" t="s">
        <v>31</v>
      </c>
      <c r="R8" s="729"/>
      <c r="S8" s="735"/>
      <c r="T8" s="319" t="s">
        <v>32</v>
      </c>
      <c r="U8" s="317" t="s">
        <v>31</v>
      </c>
      <c r="V8" s="318" t="s">
        <v>32</v>
      </c>
      <c r="W8" s="317" t="s">
        <v>31</v>
      </c>
      <c r="X8" s="729"/>
      <c r="Y8" s="740"/>
    </row>
    <row r="9" spans="1:25" s="308" customFormat="1" ht="18" customHeight="1" thickBot="1" thickTop="1">
      <c r="A9" s="376" t="s">
        <v>24</v>
      </c>
      <c r="B9" s="374">
        <f>B10+B20+B34+B41+B48+B53</f>
        <v>23630.953000000005</v>
      </c>
      <c r="C9" s="373">
        <f>C10+C20+C34+C41+C48+C53</f>
        <v>19559.736</v>
      </c>
      <c r="D9" s="372">
        <f>D10+D20+D34+D41+D48+D53</f>
        <v>2184.1800000000003</v>
      </c>
      <c r="E9" s="373">
        <f>E10+E20+E34+E41+E48+E53</f>
        <v>1650.569</v>
      </c>
      <c r="F9" s="372">
        <f aca="true" t="shared" si="0" ref="F9:F53">SUM(B9:E9)</f>
        <v>47025.43800000001</v>
      </c>
      <c r="G9" s="375">
        <f aca="true" t="shared" si="1" ref="G9:G53">F9/$F$9</f>
        <v>1</v>
      </c>
      <c r="H9" s="374">
        <f>H10+H20+H34+H41+H48+H53</f>
        <v>21029.969000000005</v>
      </c>
      <c r="I9" s="373">
        <f>I10+I20+I34+I41+I48+I53</f>
        <v>18061.469</v>
      </c>
      <c r="J9" s="372">
        <f>J10+J20+J34+J41+J48+J53</f>
        <v>4626.323</v>
      </c>
      <c r="K9" s="373">
        <f>K10+K20+K34+K41+K48+K53</f>
        <v>3374.712</v>
      </c>
      <c r="L9" s="372">
        <f aca="true" t="shared" si="2" ref="L9:L53">SUM(H9:K9)</f>
        <v>47092.47300000001</v>
      </c>
      <c r="M9" s="371">
        <f aca="true" t="shared" si="3" ref="M9:M37">IF(ISERROR(F9/L9-1),"         /0",(F9/L9-1))</f>
        <v>-0.001423475891784265</v>
      </c>
      <c r="N9" s="374">
        <f>N10+N20+N34+N41+N48+N53</f>
        <v>283689.1999999999</v>
      </c>
      <c r="O9" s="373">
        <f>O10+O20+O34+O41+O48+O53</f>
        <v>192881.66999999998</v>
      </c>
      <c r="P9" s="372">
        <f>P10+P20+P34+P41+P48+P53</f>
        <v>42515.891999999985</v>
      </c>
      <c r="Q9" s="373">
        <f>Q10+Q20+Q34+Q41+Q48+Q53</f>
        <v>27682.482999999997</v>
      </c>
      <c r="R9" s="372">
        <f aca="true" t="shared" si="4" ref="R9:R53">SUM(N9:Q9)</f>
        <v>546769.2449999999</v>
      </c>
      <c r="S9" s="375">
        <f aca="true" t="shared" si="5" ref="S9:S53">R9/$R$9</f>
        <v>1</v>
      </c>
      <c r="T9" s="374">
        <f>T10+T20+T34+T41+T48+T53</f>
        <v>286101.13500000007</v>
      </c>
      <c r="U9" s="373">
        <f>U10+U20+U34+U41+U48+U53</f>
        <v>199812.77600000004</v>
      </c>
      <c r="V9" s="372">
        <f>V10+V20+V34+V41+V48+V53</f>
        <v>35689.10700000001</v>
      </c>
      <c r="W9" s="373">
        <f>W10+W20+W34+W41+W48+W53</f>
        <v>18211.627999999997</v>
      </c>
      <c r="X9" s="372">
        <f aca="true" t="shared" si="6" ref="X9:X53">SUM(T9:W9)</f>
        <v>539814.6460000001</v>
      </c>
      <c r="Y9" s="371">
        <f>IF(ISERROR(R9/X9-1),"         /0",(R9/X9-1))</f>
        <v>0.012883309209064775</v>
      </c>
    </row>
    <row r="10" spans="1:25" s="285" customFormat="1" ht="18.75" customHeight="1" thickTop="1">
      <c r="A10" s="370" t="s">
        <v>63</v>
      </c>
      <c r="B10" s="367">
        <f>SUM(B11:B19)</f>
        <v>13720.682000000003</v>
      </c>
      <c r="C10" s="366">
        <f>SUM(C11:C19)</f>
        <v>10879.685999999998</v>
      </c>
      <c r="D10" s="365">
        <f>SUM(D11:D19)</f>
        <v>2094.812</v>
      </c>
      <c r="E10" s="366">
        <f>SUM(E11:E19)</f>
        <v>1327.8010000000002</v>
      </c>
      <c r="F10" s="365">
        <f t="shared" si="0"/>
        <v>28022.981</v>
      </c>
      <c r="G10" s="368">
        <f t="shared" si="1"/>
        <v>0.5959111109183075</v>
      </c>
      <c r="H10" s="367">
        <f>SUM(H11:H19)</f>
        <v>11951.967000000002</v>
      </c>
      <c r="I10" s="366">
        <f>SUM(I11:I19)</f>
        <v>8865.776</v>
      </c>
      <c r="J10" s="365">
        <f>SUM(J11:J19)</f>
        <v>4497.618</v>
      </c>
      <c r="K10" s="366">
        <f>SUM(K11:K19)</f>
        <v>3103.674</v>
      </c>
      <c r="L10" s="365">
        <f t="shared" si="2"/>
        <v>28419.035000000003</v>
      </c>
      <c r="M10" s="369">
        <f t="shared" si="3"/>
        <v>-0.013936222676104393</v>
      </c>
      <c r="N10" s="367">
        <f>SUM(N11:N19)</f>
        <v>175140.01999999993</v>
      </c>
      <c r="O10" s="366">
        <f>SUM(O11:O19)</f>
        <v>93407.27800000002</v>
      </c>
      <c r="P10" s="365">
        <f>SUM(P11:P19)</f>
        <v>38219.02799999999</v>
      </c>
      <c r="Q10" s="366">
        <f>SUM(Q11:Q19)</f>
        <v>21968.086</v>
      </c>
      <c r="R10" s="365">
        <f t="shared" si="4"/>
        <v>328734.41199999995</v>
      </c>
      <c r="S10" s="368">
        <f t="shared" si="5"/>
        <v>0.601230619692225</v>
      </c>
      <c r="T10" s="367">
        <f>SUM(T11:T19)</f>
        <v>181109.404</v>
      </c>
      <c r="U10" s="366">
        <f>SUM(U11:U19)</f>
        <v>99123.75200000002</v>
      </c>
      <c r="V10" s="365">
        <f>SUM(V11:V19)</f>
        <v>33280.656</v>
      </c>
      <c r="W10" s="366">
        <f>SUM(W11:W19)</f>
        <v>14647.225999999999</v>
      </c>
      <c r="X10" s="365">
        <f t="shared" si="6"/>
        <v>328161.03800000006</v>
      </c>
      <c r="Y10" s="364">
        <f aca="true" t="shared" si="7" ref="Y10:Y53">IF(ISERROR(R10/X10-1),"         /0",IF(R10/X10&gt;5,"  *  ",(R10/X10-1)))</f>
        <v>0.0017472336249737541</v>
      </c>
    </row>
    <row r="11" spans="1:25" ht="18.75" customHeight="1">
      <c r="A11" s="284" t="s">
        <v>319</v>
      </c>
      <c r="B11" s="282">
        <v>10066.132</v>
      </c>
      <c r="C11" s="279">
        <v>7896.656</v>
      </c>
      <c r="D11" s="278">
        <v>1042.995</v>
      </c>
      <c r="E11" s="279">
        <v>1067.303</v>
      </c>
      <c r="F11" s="278">
        <f t="shared" si="0"/>
        <v>20073.086</v>
      </c>
      <c r="G11" s="281">
        <f t="shared" si="1"/>
        <v>0.4268559072219592</v>
      </c>
      <c r="H11" s="282">
        <v>8368.738000000001</v>
      </c>
      <c r="I11" s="279">
        <v>6196.599</v>
      </c>
      <c r="J11" s="278">
        <v>3278.569</v>
      </c>
      <c r="K11" s="279">
        <v>2893.081</v>
      </c>
      <c r="L11" s="278">
        <f t="shared" si="2"/>
        <v>20736.987</v>
      </c>
      <c r="M11" s="283">
        <f t="shared" si="3"/>
        <v>-0.03201530675599118</v>
      </c>
      <c r="N11" s="282">
        <v>121793.31799999993</v>
      </c>
      <c r="O11" s="279">
        <v>65645.576</v>
      </c>
      <c r="P11" s="278">
        <v>28995.830999999995</v>
      </c>
      <c r="Q11" s="279">
        <v>20253.827</v>
      </c>
      <c r="R11" s="278">
        <f t="shared" si="4"/>
        <v>236688.5519999999</v>
      </c>
      <c r="S11" s="281">
        <f t="shared" si="5"/>
        <v>0.43288563532866586</v>
      </c>
      <c r="T11" s="282">
        <v>130258.39099999997</v>
      </c>
      <c r="U11" s="279">
        <v>70290.42700000003</v>
      </c>
      <c r="V11" s="278">
        <v>21456.818</v>
      </c>
      <c r="W11" s="279">
        <v>12802.307999999999</v>
      </c>
      <c r="X11" s="278">
        <f t="shared" si="6"/>
        <v>234807.944</v>
      </c>
      <c r="Y11" s="277">
        <f t="shared" si="7"/>
        <v>0.008009132774485339</v>
      </c>
    </row>
    <row r="12" spans="1:25" ht="18.75" customHeight="1">
      <c r="A12" s="284" t="s">
        <v>321</v>
      </c>
      <c r="B12" s="282">
        <v>2401.321</v>
      </c>
      <c r="C12" s="279">
        <v>609.779</v>
      </c>
      <c r="D12" s="278">
        <v>1051.767</v>
      </c>
      <c r="E12" s="279">
        <v>260.498</v>
      </c>
      <c r="F12" s="278">
        <f t="shared" si="0"/>
        <v>4323.365</v>
      </c>
      <c r="G12" s="281">
        <f t="shared" si="1"/>
        <v>0.09193673007362524</v>
      </c>
      <c r="H12" s="282">
        <v>2526.4510000000005</v>
      </c>
      <c r="I12" s="279">
        <v>728.962</v>
      </c>
      <c r="J12" s="278">
        <v>1172.178</v>
      </c>
      <c r="K12" s="279">
        <v>175.95</v>
      </c>
      <c r="L12" s="278">
        <f t="shared" si="2"/>
        <v>4603.541</v>
      </c>
      <c r="M12" s="283">
        <f t="shared" si="3"/>
        <v>-0.06086097636580201</v>
      </c>
      <c r="N12" s="282">
        <v>41661.245</v>
      </c>
      <c r="O12" s="279">
        <v>6480.9450000000015</v>
      </c>
      <c r="P12" s="278">
        <v>9047.773000000001</v>
      </c>
      <c r="Q12" s="279">
        <v>1521.5130000000001</v>
      </c>
      <c r="R12" s="278">
        <f t="shared" si="4"/>
        <v>58711.476</v>
      </c>
      <c r="S12" s="281">
        <f t="shared" si="5"/>
        <v>0.10737889253445485</v>
      </c>
      <c r="T12" s="282">
        <v>37659.86500000001</v>
      </c>
      <c r="U12" s="279">
        <v>6582.38</v>
      </c>
      <c r="V12" s="278">
        <v>11490.688</v>
      </c>
      <c r="W12" s="279">
        <v>881.0169999999999</v>
      </c>
      <c r="X12" s="278">
        <f t="shared" si="6"/>
        <v>56613.95000000001</v>
      </c>
      <c r="Y12" s="277">
        <f t="shared" si="7"/>
        <v>0.037049631760369905</v>
      </c>
    </row>
    <row r="13" spans="1:25" ht="18.75" customHeight="1">
      <c r="A13" s="284" t="s">
        <v>326</v>
      </c>
      <c r="B13" s="282">
        <v>79.17099999999999</v>
      </c>
      <c r="C13" s="279">
        <v>704.8979999999999</v>
      </c>
      <c r="D13" s="278">
        <v>0</v>
      </c>
      <c r="E13" s="279">
        <v>0</v>
      </c>
      <c r="F13" s="278">
        <f t="shared" si="0"/>
        <v>784.069</v>
      </c>
      <c r="G13" s="281">
        <f t="shared" si="1"/>
        <v>0.016673294994083838</v>
      </c>
      <c r="H13" s="282">
        <v>40.596</v>
      </c>
      <c r="I13" s="279">
        <v>568.0920000000001</v>
      </c>
      <c r="J13" s="278">
        <v>0</v>
      </c>
      <c r="K13" s="279">
        <v>0</v>
      </c>
      <c r="L13" s="278">
        <f t="shared" si="2"/>
        <v>608.6880000000001</v>
      </c>
      <c r="M13" s="283">
        <f t="shared" si="3"/>
        <v>0.28812955077149516</v>
      </c>
      <c r="N13" s="282">
        <v>457.72300000000007</v>
      </c>
      <c r="O13" s="279">
        <v>5983.035</v>
      </c>
      <c r="P13" s="278">
        <v>0</v>
      </c>
      <c r="Q13" s="279">
        <v>70.712</v>
      </c>
      <c r="R13" s="278">
        <f t="shared" si="4"/>
        <v>6511.47</v>
      </c>
      <c r="S13" s="281">
        <f t="shared" si="5"/>
        <v>0.011908990967478432</v>
      </c>
      <c r="T13" s="282">
        <v>391.066</v>
      </c>
      <c r="U13" s="279">
        <v>5655.8189999999995</v>
      </c>
      <c r="V13" s="278">
        <v>0</v>
      </c>
      <c r="W13" s="279">
        <v>781.7</v>
      </c>
      <c r="X13" s="278">
        <f t="shared" si="6"/>
        <v>6828.584999999999</v>
      </c>
      <c r="Y13" s="277">
        <f t="shared" si="7"/>
        <v>-0.0464393428506783</v>
      </c>
    </row>
    <row r="14" spans="1:25" ht="18.75" customHeight="1">
      <c r="A14" s="284" t="s">
        <v>323</v>
      </c>
      <c r="B14" s="282">
        <v>49.272</v>
      </c>
      <c r="C14" s="279">
        <v>610.1080000000001</v>
      </c>
      <c r="D14" s="278">
        <v>0</v>
      </c>
      <c r="E14" s="279">
        <v>0</v>
      </c>
      <c r="F14" s="278">
        <f t="shared" si="0"/>
        <v>659.3800000000001</v>
      </c>
      <c r="G14" s="281">
        <f t="shared" si="1"/>
        <v>0.014021772641437173</v>
      </c>
      <c r="H14" s="282">
        <v>84.882</v>
      </c>
      <c r="I14" s="279">
        <v>891.391</v>
      </c>
      <c r="J14" s="278">
        <v>0</v>
      </c>
      <c r="K14" s="279">
        <v>0</v>
      </c>
      <c r="L14" s="278">
        <f t="shared" si="2"/>
        <v>976.2729999999999</v>
      </c>
      <c r="M14" s="283">
        <f t="shared" si="3"/>
        <v>-0.32459465743700766</v>
      </c>
      <c r="N14" s="282">
        <v>636.754</v>
      </c>
      <c r="O14" s="279">
        <v>6632.6050000000005</v>
      </c>
      <c r="P14" s="278">
        <v>0</v>
      </c>
      <c r="Q14" s="279">
        <v>0</v>
      </c>
      <c r="R14" s="278">
        <f t="shared" si="4"/>
        <v>7269.359</v>
      </c>
      <c r="S14" s="281">
        <f t="shared" si="5"/>
        <v>0.01329511318801408</v>
      </c>
      <c r="T14" s="282">
        <v>857.502</v>
      </c>
      <c r="U14" s="279">
        <v>9546.138</v>
      </c>
      <c r="V14" s="278">
        <v>0</v>
      </c>
      <c r="W14" s="279">
        <v>0</v>
      </c>
      <c r="X14" s="278">
        <f t="shared" si="6"/>
        <v>10403.640000000001</v>
      </c>
      <c r="Y14" s="277">
        <f t="shared" si="7"/>
        <v>-0.30126772937164303</v>
      </c>
    </row>
    <row r="15" spans="1:25" ht="18.75" customHeight="1">
      <c r="A15" s="284" t="s">
        <v>324</v>
      </c>
      <c r="B15" s="282">
        <v>231.05599999999998</v>
      </c>
      <c r="C15" s="279">
        <v>192.551</v>
      </c>
      <c r="D15" s="278">
        <v>0</v>
      </c>
      <c r="E15" s="279">
        <v>0</v>
      </c>
      <c r="F15" s="278">
        <f t="shared" si="0"/>
        <v>423.60699999999997</v>
      </c>
      <c r="G15" s="281">
        <f t="shared" si="1"/>
        <v>0.009008039436017584</v>
      </c>
      <c r="H15" s="282">
        <v>132.674</v>
      </c>
      <c r="I15" s="279">
        <v>88.62</v>
      </c>
      <c r="J15" s="278"/>
      <c r="K15" s="279"/>
      <c r="L15" s="278">
        <f t="shared" si="2"/>
        <v>221.294</v>
      </c>
      <c r="M15" s="283">
        <f t="shared" si="3"/>
        <v>0.9142272271277123</v>
      </c>
      <c r="N15" s="282">
        <v>2038.421</v>
      </c>
      <c r="O15" s="279">
        <v>1548.392</v>
      </c>
      <c r="P15" s="278">
        <v>0</v>
      </c>
      <c r="Q15" s="279">
        <v>0</v>
      </c>
      <c r="R15" s="278">
        <f t="shared" si="4"/>
        <v>3586.813</v>
      </c>
      <c r="S15" s="281">
        <f t="shared" si="5"/>
        <v>0.006560012350365465</v>
      </c>
      <c r="T15" s="282">
        <v>2151.374</v>
      </c>
      <c r="U15" s="279">
        <v>1066.751</v>
      </c>
      <c r="V15" s="278">
        <v>0</v>
      </c>
      <c r="W15" s="279">
        <v>0</v>
      </c>
      <c r="X15" s="278">
        <f t="shared" si="6"/>
        <v>3218.125</v>
      </c>
      <c r="Y15" s="277">
        <f t="shared" si="7"/>
        <v>0.11456609050301036</v>
      </c>
    </row>
    <row r="16" spans="1:25" ht="18.75" customHeight="1">
      <c r="A16" s="284" t="s">
        <v>328</v>
      </c>
      <c r="B16" s="282">
        <v>170.70299999999997</v>
      </c>
      <c r="C16" s="279">
        <v>98.373</v>
      </c>
      <c r="D16" s="278">
        <v>0</v>
      </c>
      <c r="E16" s="279">
        <v>0</v>
      </c>
      <c r="F16" s="278">
        <f>SUM(B16:E16)</f>
        <v>269.07599999999996</v>
      </c>
      <c r="G16" s="281">
        <f>F16/$F$9</f>
        <v>0.005721924376334356</v>
      </c>
      <c r="H16" s="282">
        <v>109.28099999999999</v>
      </c>
      <c r="I16" s="279">
        <v>67.15199999999999</v>
      </c>
      <c r="J16" s="278"/>
      <c r="K16" s="279"/>
      <c r="L16" s="278">
        <f t="shared" si="2"/>
        <v>176.433</v>
      </c>
      <c r="M16" s="283">
        <f>IF(ISERROR(F16/L16-1),"         /0",(F16/L16-1))</f>
        <v>0.5250888439237555</v>
      </c>
      <c r="N16" s="282">
        <v>1196.4480000000003</v>
      </c>
      <c r="O16" s="279">
        <v>907.9480000000001</v>
      </c>
      <c r="P16" s="278"/>
      <c r="Q16" s="279"/>
      <c r="R16" s="278">
        <f>SUM(N16:Q16)</f>
        <v>2104.3960000000006</v>
      </c>
      <c r="S16" s="281">
        <f>R16/$R$9</f>
        <v>0.003848782679793925</v>
      </c>
      <c r="T16" s="282">
        <v>1127.6419999999998</v>
      </c>
      <c r="U16" s="279">
        <v>961.7600000000001</v>
      </c>
      <c r="V16" s="278"/>
      <c r="W16" s="279"/>
      <c r="X16" s="278">
        <f>SUM(T16:W16)</f>
        <v>2089.402</v>
      </c>
      <c r="Y16" s="277">
        <f>IF(ISERROR(R16/X16-1),"         /0",IF(R16/X16&gt;5,"  *  ",(R16/X16-1)))</f>
        <v>0.007176215969928457</v>
      </c>
    </row>
    <row r="17" spans="1:25" ht="18.75" customHeight="1">
      <c r="A17" s="284" t="s">
        <v>329</v>
      </c>
      <c r="B17" s="282">
        <v>97.762</v>
      </c>
      <c r="C17" s="279">
        <v>19.453</v>
      </c>
      <c r="D17" s="278">
        <v>0</v>
      </c>
      <c r="E17" s="279">
        <v>0</v>
      </c>
      <c r="F17" s="278">
        <f t="shared" si="0"/>
        <v>117.215</v>
      </c>
      <c r="G17" s="281">
        <f t="shared" si="1"/>
        <v>0.0024925870972217204</v>
      </c>
      <c r="H17" s="282">
        <v>123.857</v>
      </c>
      <c r="I17" s="279">
        <v>25.051</v>
      </c>
      <c r="J17" s="278"/>
      <c r="K17" s="279"/>
      <c r="L17" s="278">
        <f t="shared" si="2"/>
        <v>148.908</v>
      </c>
      <c r="M17" s="283">
        <f t="shared" si="3"/>
        <v>-0.21283611357348153</v>
      </c>
      <c r="N17" s="282">
        <v>751.8040000000001</v>
      </c>
      <c r="O17" s="279">
        <v>151.20600000000002</v>
      </c>
      <c r="P17" s="278"/>
      <c r="Q17" s="279"/>
      <c r="R17" s="278">
        <f t="shared" si="4"/>
        <v>903.0100000000001</v>
      </c>
      <c r="S17" s="281">
        <f t="shared" si="5"/>
        <v>0.0016515376610109083</v>
      </c>
      <c r="T17" s="282">
        <v>655.116</v>
      </c>
      <c r="U17" s="279">
        <v>128.809</v>
      </c>
      <c r="V17" s="278"/>
      <c r="W17" s="279"/>
      <c r="X17" s="278">
        <f t="shared" si="6"/>
        <v>783.925</v>
      </c>
      <c r="Y17" s="277">
        <f t="shared" si="7"/>
        <v>0.15190866473195808</v>
      </c>
    </row>
    <row r="18" spans="1:25" ht="18.75" customHeight="1">
      <c r="A18" s="284" t="s">
        <v>322</v>
      </c>
      <c r="B18" s="282">
        <v>10.172</v>
      </c>
      <c r="C18" s="279">
        <v>23.743</v>
      </c>
      <c r="D18" s="278">
        <v>0</v>
      </c>
      <c r="E18" s="279">
        <v>0</v>
      </c>
      <c r="F18" s="278">
        <f t="shared" si="0"/>
        <v>33.915</v>
      </c>
      <c r="G18" s="281">
        <f t="shared" si="1"/>
        <v>0.0007212054037646601</v>
      </c>
      <c r="H18" s="282">
        <v>13.124</v>
      </c>
      <c r="I18" s="279">
        <v>28.188</v>
      </c>
      <c r="J18" s="278"/>
      <c r="K18" s="279"/>
      <c r="L18" s="278">
        <f t="shared" si="2"/>
        <v>41.312</v>
      </c>
      <c r="M18" s="283">
        <f t="shared" si="3"/>
        <v>-0.17905209140201395</v>
      </c>
      <c r="N18" s="282">
        <v>179.95399999999998</v>
      </c>
      <c r="O18" s="279">
        <v>276.337</v>
      </c>
      <c r="P18" s="278"/>
      <c r="Q18" s="279"/>
      <c r="R18" s="278">
        <f t="shared" si="4"/>
        <v>456.29099999999994</v>
      </c>
      <c r="S18" s="281">
        <f t="shared" si="5"/>
        <v>0.0008345220660682919</v>
      </c>
      <c r="T18" s="282">
        <v>156.71699999999998</v>
      </c>
      <c r="U18" s="279">
        <v>310.68</v>
      </c>
      <c r="V18" s="278"/>
      <c r="W18" s="279"/>
      <c r="X18" s="278">
        <f t="shared" si="6"/>
        <v>467.397</v>
      </c>
      <c r="Y18" s="277">
        <f t="shared" si="7"/>
        <v>-0.023761384861263668</v>
      </c>
    </row>
    <row r="19" spans="1:25" ht="18.75" customHeight="1" thickBot="1">
      <c r="A19" s="284" t="s">
        <v>315</v>
      </c>
      <c r="B19" s="282">
        <v>615.0930000000001</v>
      </c>
      <c r="C19" s="279">
        <v>724.1250000000001</v>
      </c>
      <c r="D19" s="278">
        <v>0.05</v>
      </c>
      <c r="E19" s="279">
        <v>0</v>
      </c>
      <c r="F19" s="278">
        <f t="shared" si="0"/>
        <v>1339.2680000000003</v>
      </c>
      <c r="G19" s="281">
        <f t="shared" si="1"/>
        <v>0.02847964967386375</v>
      </c>
      <c r="H19" s="282">
        <v>552.364</v>
      </c>
      <c r="I19" s="279">
        <v>271.721</v>
      </c>
      <c r="J19" s="278">
        <v>46.871</v>
      </c>
      <c r="K19" s="279">
        <v>34.643</v>
      </c>
      <c r="L19" s="278">
        <f t="shared" si="2"/>
        <v>905.599</v>
      </c>
      <c r="M19" s="283">
        <f t="shared" si="3"/>
        <v>0.47887530794534916</v>
      </c>
      <c r="N19" s="282">
        <v>6424.353000000001</v>
      </c>
      <c r="O19" s="279">
        <v>5781.233999999999</v>
      </c>
      <c r="P19" s="278">
        <v>175.42399999999998</v>
      </c>
      <c r="Q19" s="279">
        <v>122.03399999999998</v>
      </c>
      <c r="R19" s="278">
        <f t="shared" si="4"/>
        <v>12503.044999999998</v>
      </c>
      <c r="S19" s="281">
        <f t="shared" si="5"/>
        <v>0.02286713291637316</v>
      </c>
      <c r="T19" s="282">
        <v>7851.730999999999</v>
      </c>
      <c r="U19" s="279">
        <v>4580.988000000001</v>
      </c>
      <c r="V19" s="278">
        <v>333.15</v>
      </c>
      <c r="W19" s="279">
        <v>182.20099999999996</v>
      </c>
      <c r="X19" s="278">
        <f t="shared" si="6"/>
        <v>12948.07</v>
      </c>
      <c r="Y19" s="277">
        <f t="shared" si="7"/>
        <v>-0.034369987187279794</v>
      </c>
    </row>
    <row r="20" spans="1:25" s="285" customFormat="1" ht="18.75" customHeight="1">
      <c r="A20" s="292" t="s">
        <v>62</v>
      </c>
      <c r="B20" s="289">
        <f>SUM(B21:B33)</f>
        <v>3787.3700000000003</v>
      </c>
      <c r="C20" s="288">
        <f>SUM(C21:C33)</f>
        <v>4951.774</v>
      </c>
      <c r="D20" s="287">
        <f>SUM(D21:D33)</f>
        <v>32.909</v>
      </c>
      <c r="E20" s="288">
        <f>SUM(E21:E33)</f>
        <v>318.425</v>
      </c>
      <c r="F20" s="287">
        <f t="shared" si="0"/>
        <v>9090.478</v>
      </c>
      <c r="G20" s="290">
        <f t="shared" si="1"/>
        <v>0.1933097996875648</v>
      </c>
      <c r="H20" s="289">
        <f>SUM(H21:H33)</f>
        <v>2671.9330000000004</v>
      </c>
      <c r="I20" s="288">
        <f>SUM(I21:I33)</f>
        <v>4835.341</v>
      </c>
      <c r="J20" s="287">
        <f>SUM(J21:J33)</f>
        <v>4.17</v>
      </c>
      <c r="K20" s="288">
        <f>SUM(K21:K33)</f>
        <v>191.857</v>
      </c>
      <c r="L20" s="287">
        <f t="shared" si="2"/>
        <v>7703.301000000001</v>
      </c>
      <c r="M20" s="291">
        <f t="shared" si="3"/>
        <v>0.18007565847420448</v>
      </c>
      <c r="N20" s="289">
        <f>SUM(N21:N33)</f>
        <v>38001.098999999995</v>
      </c>
      <c r="O20" s="288">
        <f>SUM(O21:O33)</f>
        <v>56661.23199999999</v>
      </c>
      <c r="P20" s="287">
        <f>SUM(P21:P33)</f>
        <v>86.66799999999999</v>
      </c>
      <c r="Q20" s="288">
        <f>SUM(Q21:Q33)</f>
        <v>4885.8369999999995</v>
      </c>
      <c r="R20" s="287">
        <f t="shared" si="4"/>
        <v>99634.83599999998</v>
      </c>
      <c r="S20" s="290">
        <f t="shared" si="5"/>
        <v>0.18222465310754632</v>
      </c>
      <c r="T20" s="289">
        <f>SUM(T21:T33)</f>
        <v>29493.014999999996</v>
      </c>
      <c r="U20" s="288">
        <f>SUM(U21:U33)</f>
        <v>55283.62600000001</v>
      </c>
      <c r="V20" s="287">
        <f>SUM(V21:V33)</f>
        <v>697.3</v>
      </c>
      <c r="W20" s="288">
        <f>SUM(W21:W33)</f>
        <v>2882.162</v>
      </c>
      <c r="X20" s="287">
        <f t="shared" si="6"/>
        <v>88356.103</v>
      </c>
      <c r="Y20" s="286">
        <f t="shared" si="7"/>
        <v>0.12765086527186442</v>
      </c>
    </row>
    <row r="21" spans="1:25" ht="18.75" customHeight="1">
      <c r="A21" s="299" t="s">
        <v>337</v>
      </c>
      <c r="B21" s="296">
        <v>644.729</v>
      </c>
      <c r="C21" s="294">
        <v>1212.5500000000002</v>
      </c>
      <c r="D21" s="295">
        <v>0</v>
      </c>
      <c r="E21" s="294">
        <v>227.859</v>
      </c>
      <c r="F21" s="295">
        <f t="shared" si="0"/>
        <v>2085.1380000000004</v>
      </c>
      <c r="G21" s="297">
        <f t="shared" si="1"/>
        <v>0.04434063963423371</v>
      </c>
      <c r="H21" s="296">
        <v>652.716</v>
      </c>
      <c r="I21" s="294">
        <v>1369.457</v>
      </c>
      <c r="J21" s="295"/>
      <c r="K21" s="294"/>
      <c r="L21" s="278">
        <f t="shared" si="2"/>
        <v>2022.1730000000002</v>
      </c>
      <c r="M21" s="298">
        <f t="shared" si="3"/>
        <v>0.031137296363862088</v>
      </c>
      <c r="N21" s="296">
        <v>7871.339000000001</v>
      </c>
      <c r="O21" s="294">
        <v>18498.694999999996</v>
      </c>
      <c r="P21" s="295">
        <v>7.929</v>
      </c>
      <c r="Q21" s="294">
        <v>1405.8390000000002</v>
      </c>
      <c r="R21" s="295">
        <f t="shared" si="4"/>
        <v>27783.801999999996</v>
      </c>
      <c r="S21" s="297">
        <f t="shared" si="5"/>
        <v>0.05081449304998858</v>
      </c>
      <c r="T21" s="300">
        <v>6215.232999999999</v>
      </c>
      <c r="U21" s="294">
        <v>18070.53500000001</v>
      </c>
      <c r="V21" s="295">
        <v>362.264</v>
      </c>
      <c r="W21" s="294">
        <v>555.4419999999999</v>
      </c>
      <c r="X21" s="295">
        <f t="shared" si="6"/>
        <v>25203.47400000001</v>
      </c>
      <c r="Y21" s="293">
        <f t="shared" si="7"/>
        <v>0.10237985445974584</v>
      </c>
    </row>
    <row r="22" spans="1:25" ht="18.75" customHeight="1">
      <c r="A22" s="299" t="s">
        <v>335</v>
      </c>
      <c r="B22" s="296">
        <v>683.95</v>
      </c>
      <c r="C22" s="294">
        <v>642.418</v>
      </c>
      <c r="D22" s="295">
        <v>32.909</v>
      </c>
      <c r="E22" s="294">
        <v>0</v>
      </c>
      <c r="F22" s="295">
        <f t="shared" si="0"/>
        <v>1359.277</v>
      </c>
      <c r="G22" s="297">
        <f t="shared" si="1"/>
        <v>0.02890514278676149</v>
      </c>
      <c r="H22" s="296">
        <v>511.98199999999997</v>
      </c>
      <c r="I22" s="294">
        <v>546.381</v>
      </c>
      <c r="J22" s="295"/>
      <c r="K22" s="294"/>
      <c r="L22" s="295">
        <f t="shared" si="2"/>
        <v>1058.3629999999998</v>
      </c>
      <c r="M22" s="298">
        <f t="shared" si="3"/>
        <v>0.28432021905527716</v>
      </c>
      <c r="N22" s="296">
        <v>5660.458999999999</v>
      </c>
      <c r="O22" s="294">
        <v>6783.879</v>
      </c>
      <c r="P22" s="295">
        <v>62.775999999999996</v>
      </c>
      <c r="Q22" s="294">
        <v>70.913</v>
      </c>
      <c r="R22" s="295">
        <f t="shared" si="4"/>
        <v>12578.027</v>
      </c>
      <c r="S22" s="297">
        <f t="shared" si="5"/>
        <v>0.023004269378757766</v>
      </c>
      <c r="T22" s="300">
        <v>6324.535</v>
      </c>
      <c r="U22" s="294">
        <v>6162.816000000001</v>
      </c>
      <c r="V22" s="295">
        <v>0.09</v>
      </c>
      <c r="W22" s="294">
        <v>13.600999999999999</v>
      </c>
      <c r="X22" s="295">
        <f t="shared" si="6"/>
        <v>12501.042000000001</v>
      </c>
      <c r="Y22" s="293">
        <f t="shared" si="7"/>
        <v>0.006158286645225219</v>
      </c>
    </row>
    <row r="23" spans="1:25" ht="18.75" customHeight="1">
      <c r="A23" s="299" t="s">
        <v>336</v>
      </c>
      <c r="B23" s="296">
        <v>878.451</v>
      </c>
      <c r="C23" s="294">
        <v>295.716</v>
      </c>
      <c r="D23" s="295">
        <v>0</v>
      </c>
      <c r="E23" s="294">
        <v>21.829</v>
      </c>
      <c r="F23" s="278">
        <f t="shared" si="0"/>
        <v>1195.9959999999999</v>
      </c>
      <c r="G23" s="297">
        <f t="shared" si="1"/>
        <v>0.025432958221463024</v>
      </c>
      <c r="H23" s="296">
        <v>444.63300000000004</v>
      </c>
      <c r="I23" s="294">
        <v>80.52300000000001</v>
      </c>
      <c r="J23" s="295"/>
      <c r="K23" s="294">
        <v>7.061</v>
      </c>
      <c r="L23" s="295">
        <f t="shared" si="2"/>
        <v>532.2170000000001</v>
      </c>
      <c r="M23" s="298" t="s">
        <v>51</v>
      </c>
      <c r="N23" s="296">
        <v>7033.159000000001</v>
      </c>
      <c r="O23" s="294">
        <v>1862.308</v>
      </c>
      <c r="P23" s="295">
        <v>0</v>
      </c>
      <c r="Q23" s="294">
        <v>319.619</v>
      </c>
      <c r="R23" s="295">
        <f t="shared" si="4"/>
        <v>9215.086000000001</v>
      </c>
      <c r="S23" s="297">
        <f t="shared" si="5"/>
        <v>0.01685370214998103</v>
      </c>
      <c r="T23" s="300">
        <v>3403.7680000000005</v>
      </c>
      <c r="U23" s="294">
        <v>826.6569999999998</v>
      </c>
      <c r="V23" s="295">
        <v>63.708999999999996</v>
      </c>
      <c r="W23" s="294">
        <v>75.22999999999999</v>
      </c>
      <c r="X23" s="295">
        <f t="shared" si="6"/>
        <v>4369.364</v>
      </c>
      <c r="Y23" s="293">
        <f t="shared" si="7"/>
        <v>1.1090222741799498</v>
      </c>
    </row>
    <row r="24" spans="1:25" ht="18.75" customHeight="1">
      <c r="A24" s="299" t="s">
        <v>338</v>
      </c>
      <c r="B24" s="296">
        <v>247.144</v>
      </c>
      <c r="C24" s="294">
        <v>456.509</v>
      </c>
      <c r="D24" s="295">
        <v>0</v>
      </c>
      <c r="E24" s="294">
        <v>0</v>
      </c>
      <c r="F24" s="295">
        <f>SUM(B24:E24)</f>
        <v>703.653</v>
      </c>
      <c r="G24" s="297">
        <f>F24/$F$9</f>
        <v>0.01496324180967756</v>
      </c>
      <c r="H24" s="296">
        <v>136.43300000000002</v>
      </c>
      <c r="I24" s="294">
        <v>285.621</v>
      </c>
      <c r="J24" s="295"/>
      <c r="K24" s="294"/>
      <c r="L24" s="295">
        <f>SUM(H24:K24)</f>
        <v>422.054</v>
      </c>
      <c r="M24" s="298">
        <f>IF(ISERROR(F24/L24-1),"         /0",(F24/L24-1))</f>
        <v>0.6672108308415512</v>
      </c>
      <c r="N24" s="296">
        <v>2550.0589999999997</v>
      </c>
      <c r="O24" s="294">
        <v>3577.4699999999993</v>
      </c>
      <c r="P24" s="295"/>
      <c r="Q24" s="294">
        <v>86.79</v>
      </c>
      <c r="R24" s="295">
        <f>SUM(N24:Q24)</f>
        <v>6214.318999999999</v>
      </c>
      <c r="S24" s="297">
        <f>R24/$R$9</f>
        <v>0.011365524042962585</v>
      </c>
      <c r="T24" s="300">
        <v>1991.9480000000003</v>
      </c>
      <c r="U24" s="294">
        <v>3660.739</v>
      </c>
      <c r="V24" s="295"/>
      <c r="W24" s="294">
        <v>280.19500000000005</v>
      </c>
      <c r="X24" s="295">
        <f>SUM(T24:W24)</f>
        <v>5932.882</v>
      </c>
      <c r="Y24" s="293">
        <f>IF(ISERROR(R24/X24-1),"         /0",IF(R24/X24&gt;5,"  *  ",(R24/X24-1)))</f>
        <v>0.04743681064278693</v>
      </c>
    </row>
    <row r="25" spans="1:25" ht="18.75" customHeight="1">
      <c r="A25" s="299" t="s">
        <v>343</v>
      </c>
      <c r="B25" s="296">
        <v>200.551</v>
      </c>
      <c r="C25" s="294">
        <v>485.24</v>
      </c>
      <c r="D25" s="295">
        <v>0</v>
      </c>
      <c r="E25" s="294">
        <v>0</v>
      </c>
      <c r="F25" s="295">
        <f>SUM(B25:E25)</f>
        <v>685.7909999999999</v>
      </c>
      <c r="G25" s="297">
        <f>F25/$F$9</f>
        <v>0.014583404837186202</v>
      </c>
      <c r="H25" s="296">
        <v>91.656</v>
      </c>
      <c r="I25" s="294">
        <v>444.353</v>
      </c>
      <c r="J25" s="295"/>
      <c r="K25" s="294"/>
      <c r="L25" s="295">
        <f>SUM(H25:K25)</f>
        <v>536.009</v>
      </c>
      <c r="M25" s="298">
        <f>IF(ISERROR(F25/L25-1),"         /0",(F25/L25-1))</f>
        <v>0.27943933777231345</v>
      </c>
      <c r="N25" s="296">
        <v>1308.8929999999998</v>
      </c>
      <c r="O25" s="294">
        <v>5218.102999999998</v>
      </c>
      <c r="P25" s="295">
        <v>0</v>
      </c>
      <c r="Q25" s="294">
        <v>35.307</v>
      </c>
      <c r="R25" s="295">
        <f>SUM(N25:Q25)</f>
        <v>6562.302999999998</v>
      </c>
      <c r="S25" s="297">
        <f>R25/$R$9</f>
        <v>0.012001960717450374</v>
      </c>
      <c r="T25" s="300">
        <v>1000.6709999999999</v>
      </c>
      <c r="U25" s="294">
        <v>6955.397999999999</v>
      </c>
      <c r="V25" s="295">
        <v>0</v>
      </c>
      <c r="W25" s="294">
        <v>0</v>
      </c>
      <c r="X25" s="295">
        <f>SUM(T25:W25)</f>
        <v>7956.0689999999995</v>
      </c>
      <c r="Y25" s="293">
        <f>IF(ISERROR(R25/X25-1),"         /0",IF(R25/X25&gt;5,"  *  ",(R25/X25-1)))</f>
        <v>-0.17518274414161084</v>
      </c>
    </row>
    <row r="26" spans="1:25" ht="18.75" customHeight="1">
      <c r="A26" s="299" t="s">
        <v>340</v>
      </c>
      <c r="B26" s="296">
        <v>177.786</v>
      </c>
      <c r="C26" s="294">
        <v>452.09400000000005</v>
      </c>
      <c r="D26" s="295">
        <v>0</v>
      </c>
      <c r="E26" s="294">
        <v>13.4</v>
      </c>
      <c r="F26" s="295">
        <f t="shared" si="0"/>
        <v>643.2800000000001</v>
      </c>
      <c r="G26" s="297">
        <f t="shared" si="1"/>
        <v>0.013679404751105136</v>
      </c>
      <c r="H26" s="296">
        <v>112.00900000000001</v>
      </c>
      <c r="I26" s="294">
        <v>572.36</v>
      </c>
      <c r="J26" s="295">
        <v>3.78</v>
      </c>
      <c r="K26" s="294">
        <v>49.967999999999996</v>
      </c>
      <c r="L26" s="295">
        <f t="shared" si="2"/>
        <v>738.117</v>
      </c>
      <c r="M26" s="298">
        <f t="shared" si="3"/>
        <v>-0.12848505047302783</v>
      </c>
      <c r="N26" s="296">
        <v>3607.0509999999995</v>
      </c>
      <c r="O26" s="294">
        <v>4919.065</v>
      </c>
      <c r="P26" s="295">
        <v>11.084</v>
      </c>
      <c r="Q26" s="294">
        <v>916.8250000000002</v>
      </c>
      <c r="R26" s="295">
        <f t="shared" si="4"/>
        <v>9454.025</v>
      </c>
      <c r="S26" s="297">
        <f t="shared" si="5"/>
        <v>0.017290703686159235</v>
      </c>
      <c r="T26" s="300">
        <v>2042.9109999999998</v>
      </c>
      <c r="U26" s="294">
        <v>4889.568999999999</v>
      </c>
      <c r="V26" s="295">
        <v>23.269000000000002</v>
      </c>
      <c r="W26" s="294">
        <v>416.74699999999996</v>
      </c>
      <c r="X26" s="295">
        <f t="shared" si="6"/>
        <v>7372.495999999999</v>
      </c>
      <c r="Y26" s="293">
        <f t="shared" si="7"/>
        <v>0.28233708095602905</v>
      </c>
    </row>
    <row r="27" spans="1:25" ht="18.75" customHeight="1">
      <c r="A27" s="299" t="s">
        <v>402</v>
      </c>
      <c r="B27" s="296">
        <v>0.004</v>
      </c>
      <c r="C27" s="294">
        <v>625.657</v>
      </c>
      <c r="D27" s="295">
        <v>0</v>
      </c>
      <c r="E27" s="294">
        <v>11.877</v>
      </c>
      <c r="F27" s="295">
        <f t="shared" si="0"/>
        <v>637.538</v>
      </c>
      <c r="G27" s="297">
        <f t="shared" si="1"/>
        <v>0.013557300625248826</v>
      </c>
      <c r="H27" s="296"/>
      <c r="I27" s="294">
        <v>507.13300000000004</v>
      </c>
      <c r="J27" s="295"/>
      <c r="K27" s="294"/>
      <c r="L27" s="295">
        <f t="shared" si="2"/>
        <v>507.13300000000004</v>
      </c>
      <c r="M27" s="298">
        <f t="shared" si="3"/>
        <v>0.2571416176821464</v>
      </c>
      <c r="N27" s="296">
        <v>35.719</v>
      </c>
      <c r="O27" s="294">
        <v>6782.932999999999</v>
      </c>
      <c r="P27" s="295"/>
      <c r="Q27" s="294">
        <v>1074.681</v>
      </c>
      <c r="R27" s="295">
        <f t="shared" si="4"/>
        <v>7893.332999999999</v>
      </c>
      <c r="S27" s="297">
        <f t="shared" si="5"/>
        <v>0.014436314902825232</v>
      </c>
      <c r="T27" s="300">
        <v>164.27100000000002</v>
      </c>
      <c r="U27" s="294">
        <v>6551.065</v>
      </c>
      <c r="V27" s="295"/>
      <c r="W27" s="294">
        <v>535.313</v>
      </c>
      <c r="X27" s="295">
        <f t="shared" si="6"/>
        <v>7250.648999999999</v>
      </c>
      <c r="Y27" s="293">
        <f t="shared" si="7"/>
        <v>0.0886381343242515</v>
      </c>
    </row>
    <row r="28" spans="1:25" ht="18.75" customHeight="1">
      <c r="A28" s="299" t="s">
        <v>341</v>
      </c>
      <c r="B28" s="296">
        <v>260.411</v>
      </c>
      <c r="C28" s="294">
        <v>280.25600000000003</v>
      </c>
      <c r="D28" s="295">
        <v>0</v>
      </c>
      <c r="E28" s="294">
        <v>0</v>
      </c>
      <c r="F28" s="295">
        <f t="shared" si="0"/>
        <v>540.667</v>
      </c>
      <c r="G28" s="297">
        <f t="shared" si="1"/>
        <v>0.011497330444854122</v>
      </c>
      <c r="H28" s="296">
        <v>234.513</v>
      </c>
      <c r="I28" s="294">
        <v>372.077</v>
      </c>
      <c r="J28" s="295"/>
      <c r="K28" s="294"/>
      <c r="L28" s="295">
        <f t="shared" si="2"/>
        <v>606.59</v>
      </c>
      <c r="M28" s="298">
        <f t="shared" si="3"/>
        <v>-0.10867801974974856</v>
      </c>
      <c r="N28" s="296">
        <v>2555.495</v>
      </c>
      <c r="O28" s="294">
        <v>3774.0009999999997</v>
      </c>
      <c r="P28" s="295"/>
      <c r="Q28" s="294"/>
      <c r="R28" s="295">
        <f t="shared" si="4"/>
        <v>6329.495999999999</v>
      </c>
      <c r="S28" s="297">
        <f t="shared" si="5"/>
        <v>0.011576174150029234</v>
      </c>
      <c r="T28" s="300">
        <v>3040.6029999999996</v>
      </c>
      <c r="U28" s="294">
        <v>4144.518000000001</v>
      </c>
      <c r="V28" s="295"/>
      <c r="W28" s="294"/>
      <c r="X28" s="295">
        <f t="shared" si="6"/>
        <v>7185.121000000001</v>
      </c>
      <c r="Y28" s="293">
        <f t="shared" si="7"/>
        <v>-0.11908289366316893</v>
      </c>
    </row>
    <row r="29" spans="1:25" ht="18.75" customHeight="1">
      <c r="A29" s="299" t="s">
        <v>339</v>
      </c>
      <c r="B29" s="296">
        <v>116.667</v>
      </c>
      <c r="C29" s="294">
        <v>25.748000000000005</v>
      </c>
      <c r="D29" s="295">
        <v>0</v>
      </c>
      <c r="E29" s="294">
        <v>0</v>
      </c>
      <c r="F29" s="295">
        <f>SUM(B29:E29)</f>
        <v>142.41500000000002</v>
      </c>
      <c r="G29" s="297">
        <f>F29/$F$9</f>
        <v>0.0030284672733936046</v>
      </c>
      <c r="H29" s="296">
        <v>95.182</v>
      </c>
      <c r="I29" s="294">
        <v>99.03000000000002</v>
      </c>
      <c r="J29" s="295"/>
      <c r="K29" s="294"/>
      <c r="L29" s="295">
        <f>SUM(H29:K29)</f>
        <v>194.21200000000002</v>
      </c>
      <c r="M29" s="298">
        <f>IF(ISERROR(F29/L29-1),"         /0",(F29/L29-1))</f>
        <v>-0.26670339628859185</v>
      </c>
      <c r="N29" s="296">
        <v>776.889</v>
      </c>
      <c r="O29" s="294">
        <v>248.896</v>
      </c>
      <c r="P29" s="295"/>
      <c r="Q29" s="294">
        <v>47.832</v>
      </c>
      <c r="R29" s="295">
        <f>SUM(N29:Q29)</f>
        <v>1073.6170000000002</v>
      </c>
      <c r="S29" s="297">
        <f>R29/$R$9</f>
        <v>0.0019635650867670883</v>
      </c>
      <c r="T29" s="300">
        <v>224.72400000000002</v>
      </c>
      <c r="U29" s="294">
        <v>196.80999999999997</v>
      </c>
      <c r="V29" s="295"/>
      <c r="W29" s="294"/>
      <c r="X29" s="295">
        <f>SUM(T29:W29)</f>
        <v>421.534</v>
      </c>
      <c r="Y29" s="293">
        <f>IF(ISERROR(R29/X29-1),"         /0",IF(R29/X29&gt;5,"  *  ",(R29/X29-1)))</f>
        <v>1.5469285988793318</v>
      </c>
    </row>
    <row r="30" spans="1:25" ht="18.75" customHeight="1">
      <c r="A30" s="299" t="s">
        <v>342</v>
      </c>
      <c r="B30" s="296">
        <v>54.041000000000004</v>
      </c>
      <c r="C30" s="294">
        <v>84.673</v>
      </c>
      <c r="D30" s="295">
        <v>0</v>
      </c>
      <c r="E30" s="294">
        <v>0</v>
      </c>
      <c r="F30" s="295">
        <f>SUM(B30:E30)</f>
        <v>138.714</v>
      </c>
      <c r="G30" s="297">
        <f>F30/$F$9</f>
        <v>0.0029497651887899477</v>
      </c>
      <c r="H30" s="296">
        <v>66.577</v>
      </c>
      <c r="I30" s="294">
        <v>40.44</v>
      </c>
      <c r="J30" s="295"/>
      <c r="K30" s="294"/>
      <c r="L30" s="295">
        <f>SUM(H30:K30)</f>
        <v>107.017</v>
      </c>
      <c r="M30" s="298">
        <f>IF(ISERROR(F30/L30-1),"         /0",(F30/L30-1))</f>
        <v>0.29618658717773805</v>
      </c>
      <c r="N30" s="296">
        <v>1616.678</v>
      </c>
      <c r="O30" s="294">
        <v>759.222</v>
      </c>
      <c r="P30" s="295">
        <v>0.931</v>
      </c>
      <c r="Q30" s="294">
        <v>12.655999999999999</v>
      </c>
      <c r="R30" s="295">
        <f>SUM(N30:Q30)</f>
        <v>2389.487</v>
      </c>
      <c r="S30" s="297">
        <f>R30/$R$9</f>
        <v>0.004370192767517494</v>
      </c>
      <c r="T30" s="300">
        <v>489.412</v>
      </c>
      <c r="U30" s="294">
        <v>258.65900000000005</v>
      </c>
      <c r="V30" s="295">
        <v>236.882</v>
      </c>
      <c r="W30" s="294">
        <v>0.1</v>
      </c>
      <c r="X30" s="295">
        <f>SUM(T30:W30)</f>
        <v>985.053</v>
      </c>
      <c r="Y30" s="293">
        <f>IF(ISERROR(R30/X30-1),"         /0",IF(R30/X30&gt;5,"  *  ",(R30/X30-1)))</f>
        <v>1.4257446046050313</v>
      </c>
    </row>
    <row r="31" spans="1:25" ht="18.75" customHeight="1">
      <c r="A31" s="299" t="s">
        <v>346</v>
      </c>
      <c r="B31" s="296">
        <v>124.206</v>
      </c>
      <c r="C31" s="294">
        <v>6.618</v>
      </c>
      <c r="D31" s="295">
        <v>0</v>
      </c>
      <c r="E31" s="294">
        <v>6.126</v>
      </c>
      <c r="F31" s="295">
        <f t="shared" si="0"/>
        <v>136.95000000000002</v>
      </c>
      <c r="G31" s="297">
        <f t="shared" si="1"/>
        <v>0.002912253576457916</v>
      </c>
      <c r="H31" s="296">
        <v>122.97800000000001</v>
      </c>
      <c r="I31" s="294">
        <v>70.435</v>
      </c>
      <c r="J31" s="295"/>
      <c r="K31" s="294"/>
      <c r="L31" s="295">
        <f t="shared" si="2"/>
        <v>193.413</v>
      </c>
      <c r="M31" s="298">
        <f t="shared" si="3"/>
        <v>-0.29192970482852754</v>
      </c>
      <c r="N31" s="296">
        <v>1307.6599999999999</v>
      </c>
      <c r="O31" s="294">
        <v>214.07300000000004</v>
      </c>
      <c r="P31" s="295">
        <v>0</v>
      </c>
      <c r="Q31" s="294">
        <v>30.562</v>
      </c>
      <c r="R31" s="295">
        <f t="shared" si="4"/>
        <v>1552.2949999999998</v>
      </c>
      <c r="S31" s="297">
        <f t="shared" si="5"/>
        <v>0.002839031299209231</v>
      </c>
      <c r="T31" s="300">
        <v>1391.5720000000001</v>
      </c>
      <c r="U31" s="294">
        <v>742.175</v>
      </c>
      <c r="V31" s="295">
        <v>0</v>
      </c>
      <c r="W31" s="294"/>
      <c r="X31" s="295">
        <f t="shared" si="6"/>
        <v>2133.7470000000003</v>
      </c>
      <c r="Y31" s="293">
        <f t="shared" si="7"/>
        <v>-0.272502785006845</v>
      </c>
    </row>
    <row r="32" spans="1:25" ht="18.75" customHeight="1">
      <c r="A32" s="299" t="s">
        <v>344</v>
      </c>
      <c r="B32" s="296">
        <v>16.038</v>
      </c>
      <c r="C32" s="294">
        <v>15.572000000000001</v>
      </c>
      <c r="D32" s="295">
        <v>0</v>
      </c>
      <c r="E32" s="294">
        <v>16.547</v>
      </c>
      <c r="F32" s="295">
        <f t="shared" si="0"/>
        <v>48.157</v>
      </c>
      <c r="G32" s="297">
        <f t="shared" si="1"/>
        <v>0.0010240627636471985</v>
      </c>
      <c r="H32" s="296">
        <v>89.751</v>
      </c>
      <c r="I32" s="294">
        <v>6.776</v>
      </c>
      <c r="J32" s="295"/>
      <c r="K32" s="294"/>
      <c r="L32" s="295">
        <f t="shared" si="2"/>
        <v>96.527</v>
      </c>
      <c r="M32" s="298" t="s">
        <v>51</v>
      </c>
      <c r="N32" s="296">
        <v>107.25899999999999</v>
      </c>
      <c r="O32" s="294">
        <v>45.21</v>
      </c>
      <c r="P32" s="295"/>
      <c r="Q32" s="294">
        <v>208.20299999999997</v>
      </c>
      <c r="R32" s="295">
        <f t="shared" si="4"/>
        <v>360.67199999999997</v>
      </c>
      <c r="S32" s="297">
        <f t="shared" si="5"/>
        <v>0.0006596420762473574</v>
      </c>
      <c r="T32" s="300">
        <v>133.711</v>
      </c>
      <c r="U32" s="294">
        <v>69.986</v>
      </c>
      <c r="V32" s="295"/>
      <c r="W32" s="294"/>
      <c r="X32" s="295">
        <f t="shared" si="6"/>
        <v>203.697</v>
      </c>
      <c r="Y32" s="293">
        <f t="shared" si="7"/>
        <v>0.7706299061841853</v>
      </c>
    </row>
    <row r="33" spans="1:25" ht="18.75" customHeight="1" thickBot="1">
      <c r="A33" s="299" t="s">
        <v>315</v>
      </c>
      <c r="B33" s="296">
        <v>383.392</v>
      </c>
      <c r="C33" s="294">
        <v>368.723</v>
      </c>
      <c r="D33" s="295">
        <v>0</v>
      </c>
      <c r="E33" s="294">
        <v>20.787</v>
      </c>
      <c r="F33" s="295">
        <f t="shared" si="0"/>
        <v>772.902</v>
      </c>
      <c r="G33" s="297">
        <f t="shared" si="1"/>
        <v>0.016435827774746083</v>
      </c>
      <c r="H33" s="296">
        <v>113.50300000000001</v>
      </c>
      <c r="I33" s="294">
        <v>440.755</v>
      </c>
      <c r="J33" s="295">
        <v>0.39</v>
      </c>
      <c r="K33" s="294">
        <v>134.828</v>
      </c>
      <c r="L33" s="522">
        <f t="shared" si="2"/>
        <v>689.476</v>
      </c>
      <c r="M33" s="298" t="s">
        <v>51</v>
      </c>
      <c r="N33" s="296">
        <v>3570.4390000000017</v>
      </c>
      <c r="O33" s="294">
        <v>3977.376999999999</v>
      </c>
      <c r="P33" s="295">
        <v>3.948</v>
      </c>
      <c r="Q33" s="294">
        <v>676.6099999999999</v>
      </c>
      <c r="R33" s="295">
        <f t="shared" si="4"/>
        <v>8228.374000000002</v>
      </c>
      <c r="S33" s="297">
        <f t="shared" si="5"/>
        <v>0.015049079799651137</v>
      </c>
      <c r="T33" s="300">
        <v>3069.6560000000004</v>
      </c>
      <c r="U33" s="294">
        <v>2754.6989999999996</v>
      </c>
      <c r="V33" s="295">
        <v>11.086</v>
      </c>
      <c r="W33" s="294">
        <v>1005.534</v>
      </c>
      <c r="X33" s="295">
        <f t="shared" si="6"/>
        <v>6840.974999999999</v>
      </c>
      <c r="Y33" s="293">
        <f t="shared" si="7"/>
        <v>0.20280720218974668</v>
      </c>
    </row>
    <row r="34" spans="1:25" s="285" customFormat="1" ht="18.75" customHeight="1">
      <c r="A34" s="292" t="s">
        <v>61</v>
      </c>
      <c r="B34" s="289">
        <f>SUM(B35:B40)</f>
        <v>2568.307</v>
      </c>
      <c r="C34" s="288">
        <f>SUM(C35:C40)</f>
        <v>1130.771</v>
      </c>
      <c r="D34" s="287">
        <f>SUM(D35:D40)</f>
        <v>55.563</v>
      </c>
      <c r="E34" s="288">
        <f>SUM(E35:E40)</f>
        <v>0.08</v>
      </c>
      <c r="F34" s="287">
        <f t="shared" si="0"/>
        <v>3754.7209999999995</v>
      </c>
      <c r="G34" s="290">
        <f t="shared" si="1"/>
        <v>0.07984446630778853</v>
      </c>
      <c r="H34" s="289">
        <f>SUM(H35:H40)</f>
        <v>2611.697</v>
      </c>
      <c r="I34" s="363">
        <f>SUM(I35:I40)</f>
        <v>1259.6459999999997</v>
      </c>
      <c r="J34" s="287">
        <f>SUM(J35:J40)</f>
        <v>71.269</v>
      </c>
      <c r="K34" s="288">
        <f>SUM(K35:K40)</f>
        <v>75.795</v>
      </c>
      <c r="L34" s="287">
        <f t="shared" si="2"/>
        <v>4018.407</v>
      </c>
      <c r="M34" s="291">
        <f t="shared" si="3"/>
        <v>-0.06561953530341769</v>
      </c>
      <c r="N34" s="289">
        <f>SUM(N35:N40)</f>
        <v>30713.827000000005</v>
      </c>
      <c r="O34" s="288">
        <f>SUM(O35:O40)</f>
        <v>14252.349000000002</v>
      </c>
      <c r="P34" s="287">
        <f>SUM(P35:P40)</f>
        <v>3295.1279999999997</v>
      </c>
      <c r="Q34" s="288">
        <f>SUM(Q35:Q40)</f>
        <v>250.496</v>
      </c>
      <c r="R34" s="287">
        <f t="shared" si="4"/>
        <v>48511.8</v>
      </c>
      <c r="S34" s="290">
        <f t="shared" si="5"/>
        <v>0.08872444901322131</v>
      </c>
      <c r="T34" s="289">
        <f>SUM(T35:T40)</f>
        <v>35771.69200000001</v>
      </c>
      <c r="U34" s="288">
        <f>SUM(U35:U40)</f>
        <v>13504.884999999998</v>
      </c>
      <c r="V34" s="287">
        <f>SUM(V35:V40)</f>
        <v>909.1059999999998</v>
      </c>
      <c r="W34" s="288">
        <f>SUM(W35:W40)</f>
        <v>518.316</v>
      </c>
      <c r="X34" s="287">
        <f t="shared" si="6"/>
        <v>50703.999</v>
      </c>
      <c r="Y34" s="286">
        <f t="shared" si="7"/>
        <v>-0.04323522884260078</v>
      </c>
    </row>
    <row r="35" spans="1:25" ht="18.75" customHeight="1">
      <c r="A35" s="299" t="s">
        <v>403</v>
      </c>
      <c r="B35" s="296">
        <v>1398.013</v>
      </c>
      <c r="C35" s="294">
        <v>29.325</v>
      </c>
      <c r="D35" s="295">
        <v>55.363</v>
      </c>
      <c r="E35" s="294">
        <v>0</v>
      </c>
      <c r="F35" s="295">
        <f t="shared" si="0"/>
        <v>1482.701</v>
      </c>
      <c r="G35" s="297">
        <f t="shared" si="1"/>
        <v>0.03152976480516778</v>
      </c>
      <c r="H35" s="296">
        <v>1418.845</v>
      </c>
      <c r="I35" s="343">
        <v>112.436</v>
      </c>
      <c r="J35" s="295"/>
      <c r="K35" s="294"/>
      <c r="L35" s="295">
        <f t="shared" si="2"/>
        <v>1531.281</v>
      </c>
      <c r="M35" s="298">
        <f t="shared" si="3"/>
        <v>-0.031725072014868516</v>
      </c>
      <c r="N35" s="296">
        <v>17440.541000000005</v>
      </c>
      <c r="O35" s="294">
        <v>438.143</v>
      </c>
      <c r="P35" s="295">
        <v>185.063</v>
      </c>
      <c r="Q35" s="294"/>
      <c r="R35" s="295">
        <f t="shared" si="4"/>
        <v>18063.747000000003</v>
      </c>
      <c r="S35" s="297">
        <f t="shared" si="5"/>
        <v>0.03303724041757324</v>
      </c>
      <c r="T35" s="296">
        <v>22471.52800000001</v>
      </c>
      <c r="U35" s="294">
        <v>370.36199999999997</v>
      </c>
      <c r="V35" s="295"/>
      <c r="W35" s="294"/>
      <c r="X35" s="278">
        <f t="shared" si="6"/>
        <v>22841.89000000001</v>
      </c>
      <c r="Y35" s="293">
        <f t="shared" si="7"/>
        <v>-0.20918334691218654</v>
      </c>
    </row>
    <row r="36" spans="1:25" ht="18.75" customHeight="1">
      <c r="A36" s="299" t="s">
        <v>351</v>
      </c>
      <c r="B36" s="296">
        <v>302.328</v>
      </c>
      <c r="C36" s="294">
        <v>567.2239999999999</v>
      </c>
      <c r="D36" s="295">
        <v>0</v>
      </c>
      <c r="E36" s="294">
        <v>0</v>
      </c>
      <c r="F36" s="295">
        <f>SUM(B36:E36)</f>
        <v>869.5519999999999</v>
      </c>
      <c r="G36" s="297">
        <f>F36/$F$9</f>
        <v>0.018491098371056103</v>
      </c>
      <c r="H36" s="296">
        <v>426.76599999999996</v>
      </c>
      <c r="I36" s="343">
        <v>703.0559999999999</v>
      </c>
      <c r="J36" s="295"/>
      <c r="K36" s="294"/>
      <c r="L36" s="295">
        <f>SUM(H36:K36)</f>
        <v>1129.822</v>
      </c>
      <c r="M36" s="298">
        <f>IF(ISERROR(F36/L36-1),"         /0",(F36/L36-1))</f>
        <v>-0.23036372101092029</v>
      </c>
      <c r="N36" s="296">
        <v>4077.9300000000003</v>
      </c>
      <c r="O36" s="294">
        <v>6922.483</v>
      </c>
      <c r="P36" s="295">
        <v>0</v>
      </c>
      <c r="Q36" s="294"/>
      <c r="R36" s="295">
        <f>SUM(N36:Q36)</f>
        <v>11000.413</v>
      </c>
      <c r="S36" s="297">
        <f>R36/$R$9</f>
        <v>0.02011893152476051</v>
      </c>
      <c r="T36" s="296">
        <v>3482.279000000001</v>
      </c>
      <c r="U36" s="294">
        <v>7105.455</v>
      </c>
      <c r="V36" s="295"/>
      <c r="W36" s="294"/>
      <c r="X36" s="278">
        <f>SUM(T36:W36)</f>
        <v>10587.734</v>
      </c>
      <c r="Y36" s="293">
        <f>IF(ISERROR(R36/X36-1),"         /0",IF(R36/X36&gt;5,"  *  ",(R36/X36-1)))</f>
        <v>0.03897708423728807</v>
      </c>
    </row>
    <row r="37" spans="1:25" ht="18.75" customHeight="1">
      <c r="A37" s="299" t="s">
        <v>404</v>
      </c>
      <c r="B37" s="296">
        <v>327.235</v>
      </c>
      <c r="C37" s="294">
        <v>130.718</v>
      </c>
      <c r="D37" s="295">
        <v>0</v>
      </c>
      <c r="E37" s="294">
        <v>0</v>
      </c>
      <c r="F37" s="295">
        <f t="shared" si="0"/>
        <v>457.953</v>
      </c>
      <c r="G37" s="297">
        <f t="shared" si="1"/>
        <v>0.009738410092001692</v>
      </c>
      <c r="H37" s="296">
        <v>244.269</v>
      </c>
      <c r="I37" s="343">
        <v>79.763</v>
      </c>
      <c r="J37" s="295"/>
      <c r="K37" s="294"/>
      <c r="L37" s="295">
        <f t="shared" si="2"/>
        <v>324.03200000000004</v>
      </c>
      <c r="M37" s="298">
        <f t="shared" si="3"/>
        <v>0.41329560043452473</v>
      </c>
      <c r="N37" s="296">
        <v>3232.194</v>
      </c>
      <c r="O37" s="294">
        <v>1006.8689999999999</v>
      </c>
      <c r="P37" s="295"/>
      <c r="Q37" s="294"/>
      <c r="R37" s="295">
        <f t="shared" si="4"/>
        <v>4239.063</v>
      </c>
      <c r="S37" s="297">
        <f t="shared" si="5"/>
        <v>0.007752928751506499</v>
      </c>
      <c r="T37" s="296">
        <v>3790.433</v>
      </c>
      <c r="U37" s="294">
        <v>1055.6009999999999</v>
      </c>
      <c r="V37" s="295"/>
      <c r="W37" s="294"/>
      <c r="X37" s="278">
        <f t="shared" si="6"/>
        <v>4846.034</v>
      </c>
      <c r="Y37" s="293">
        <f t="shared" si="7"/>
        <v>-0.1252510816061133</v>
      </c>
    </row>
    <row r="38" spans="1:25" ht="18.75" customHeight="1">
      <c r="A38" s="299" t="s">
        <v>352</v>
      </c>
      <c r="B38" s="296">
        <v>62.581</v>
      </c>
      <c r="C38" s="294">
        <v>213.99</v>
      </c>
      <c r="D38" s="295">
        <v>0</v>
      </c>
      <c r="E38" s="294">
        <v>0</v>
      </c>
      <c r="F38" s="295">
        <f t="shared" si="0"/>
        <v>276.571</v>
      </c>
      <c r="G38" s="297">
        <f t="shared" si="1"/>
        <v>0.00588130619857278</v>
      </c>
      <c r="H38" s="296">
        <v>29.588</v>
      </c>
      <c r="I38" s="343">
        <v>218.795</v>
      </c>
      <c r="J38" s="295"/>
      <c r="K38" s="294"/>
      <c r="L38" s="295">
        <f t="shared" si="2"/>
        <v>248.38299999999998</v>
      </c>
      <c r="M38" s="298" t="s">
        <v>51</v>
      </c>
      <c r="N38" s="296">
        <v>388.51599999999996</v>
      </c>
      <c r="O38" s="294">
        <v>2920.8489999999993</v>
      </c>
      <c r="P38" s="295"/>
      <c r="Q38" s="294"/>
      <c r="R38" s="295">
        <f t="shared" si="4"/>
        <v>3309.3649999999993</v>
      </c>
      <c r="S38" s="297">
        <f t="shared" si="5"/>
        <v>0.00605258073723587</v>
      </c>
      <c r="T38" s="296">
        <v>412.8989999999999</v>
      </c>
      <c r="U38" s="294">
        <v>3276.792</v>
      </c>
      <c r="V38" s="295"/>
      <c r="W38" s="294"/>
      <c r="X38" s="278">
        <f t="shared" si="6"/>
        <v>3689.691</v>
      </c>
      <c r="Y38" s="293">
        <f t="shared" si="7"/>
        <v>-0.10307800842943227</v>
      </c>
    </row>
    <row r="39" spans="1:25" ht="18.75" customHeight="1">
      <c r="A39" s="299" t="s">
        <v>353</v>
      </c>
      <c r="B39" s="296">
        <v>63.190999999999995</v>
      </c>
      <c r="C39" s="294">
        <v>189.514</v>
      </c>
      <c r="D39" s="295">
        <v>0</v>
      </c>
      <c r="E39" s="294">
        <v>0</v>
      </c>
      <c r="F39" s="295">
        <f>SUM(B39:E39)</f>
        <v>252.705</v>
      </c>
      <c r="G39" s="297">
        <f>F39/$F$9</f>
        <v>0.005373793647599837</v>
      </c>
      <c r="H39" s="296">
        <v>111.199</v>
      </c>
      <c r="I39" s="343">
        <v>121.572</v>
      </c>
      <c r="J39" s="295">
        <v>71.039</v>
      </c>
      <c r="K39" s="294">
        <v>75.795</v>
      </c>
      <c r="L39" s="295">
        <f>SUM(H39:K39)</f>
        <v>379.605</v>
      </c>
      <c r="M39" s="298" t="s">
        <v>51</v>
      </c>
      <c r="N39" s="296">
        <v>649.137</v>
      </c>
      <c r="O39" s="294">
        <v>2202.7870000000003</v>
      </c>
      <c r="P39" s="295">
        <v>3109.6549999999997</v>
      </c>
      <c r="Q39" s="294">
        <v>250.336</v>
      </c>
      <c r="R39" s="295">
        <f>SUM(N39:Q39)</f>
        <v>6211.915</v>
      </c>
      <c r="S39" s="297">
        <f>R39/$R$9</f>
        <v>0.01136112730700499</v>
      </c>
      <c r="T39" s="296">
        <v>206.154</v>
      </c>
      <c r="U39" s="294">
        <v>312.391</v>
      </c>
      <c r="V39" s="295">
        <v>908.5209999999997</v>
      </c>
      <c r="W39" s="294">
        <v>518.216</v>
      </c>
      <c r="X39" s="278">
        <f>SUM(T39:W39)</f>
        <v>1945.2819999999997</v>
      </c>
      <c r="Y39" s="293">
        <f>IF(ISERROR(R39/X39-1),"         /0",IF(R39/X39&gt;5,"  *  ",(R39/X39-1)))</f>
        <v>2.193323641508018</v>
      </c>
    </row>
    <row r="40" spans="1:25" ht="18.75" customHeight="1" thickBot="1">
      <c r="A40" s="299" t="s">
        <v>315</v>
      </c>
      <c r="B40" s="296">
        <v>414.959</v>
      </c>
      <c r="C40" s="294">
        <v>0</v>
      </c>
      <c r="D40" s="295">
        <v>0.2</v>
      </c>
      <c r="E40" s="294">
        <v>0.08</v>
      </c>
      <c r="F40" s="295">
        <f t="shared" si="0"/>
        <v>415.239</v>
      </c>
      <c r="G40" s="297">
        <f t="shared" si="1"/>
        <v>0.00883009319339035</v>
      </c>
      <c r="H40" s="296">
        <v>381.03</v>
      </c>
      <c r="I40" s="343">
        <v>24.024</v>
      </c>
      <c r="J40" s="295">
        <v>0.23</v>
      </c>
      <c r="K40" s="294">
        <v>0</v>
      </c>
      <c r="L40" s="295">
        <f t="shared" si="2"/>
        <v>405.284</v>
      </c>
      <c r="M40" s="298">
        <f>IF(ISERROR(F40/L40-1),"         /0",(F40/L40-1))</f>
        <v>0.024563022473129914</v>
      </c>
      <c r="N40" s="296">
        <v>4925.509</v>
      </c>
      <c r="O40" s="294">
        <v>761.2180000000001</v>
      </c>
      <c r="P40" s="295">
        <v>0.41000000000000003</v>
      </c>
      <c r="Q40" s="294">
        <v>0.16</v>
      </c>
      <c r="R40" s="295">
        <f t="shared" si="4"/>
        <v>5687.297</v>
      </c>
      <c r="S40" s="297">
        <f t="shared" si="5"/>
        <v>0.010401640275140202</v>
      </c>
      <c r="T40" s="296">
        <v>5408.398999999998</v>
      </c>
      <c r="U40" s="294">
        <v>1384.2839999999999</v>
      </c>
      <c r="V40" s="295">
        <v>0.5850000000000001</v>
      </c>
      <c r="W40" s="294">
        <v>0.1</v>
      </c>
      <c r="X40" s="278">
        <f t="shared" si="6"/>
        <v>6793.367999999998</v>
      </c>
      <c r="Y40" s="293">
        <f t="shared" si="7"/>
        <v>-0.1628162937735742</v>
      </c>
    </row>
    <row r="41" spans="1:25" s="285" customFormat="1" ht="18.75" customHeight="1">
      <c r="A41" s="292" t="s">
        <v>60</v>
      </c>
      <c r="B41" s="289">
        <f>SUM(B42:B47)</f>
        <v>2872.3559999999998</v>
      </c>
      <c r="C41" s="288">
        <f>SUM(C42:C47)</f>
        <v>2321.376</v>
      </c>
      <c r="D41" s="287">
        <f>SUM(D42:D47)</f>
        <v>0.896</v>
      </c>
      <c r="E41" s="288">
        <f>SUM(E42:E47)</f>
        <v>4.263</v>
      </c>
      <c r="F41" s="287">
        <f t="shared" si="0"/>
        <v>5198.891</v>
      </c>
      <c r="G41" s="290">
        <f t="shared" si="1"/>
        <v>0.11055486607057224</v>
      </c>
      <c r="H41" s="289">
        <f>SUM(H42:H47)</f>
        <v>2901.7320000000004</v>
      </c>
      <c r="I41" s="288">
        <f>SUM(I42:I47)</f>
        <v>2683.4719999999998</v>
      </c>
      <c r="J41" s="287">
        <f>SUM(J42:J47)</f>
        <v>0.5</v>
      </c>
      <c r="K41" s="288">
        <f>SUM(K42:K47)</f>
        <v>0.25</v>
      </c>
      <c r="L41" s="287">
        <f t="shared" si="2"/>
        <v>5585.954</v>
      </c>
      <c r="M41" s="291">
        <f aca="true" t="shared" si="8" ref="M41:M53">IF(ISERROR(F41/L41-1),"         /0",(F41/L41-1))</f>
        <v>-0.06929219252432084</v>
      </c>
      <c r="N41" s="289">
        <f>SUM(N42:N47)</f>
        <v>32458.890999999996</v>
      </c>
      <c r="O41" s="288">
        <f>SUM(O42:O47)</f>
        <v>26106.697</v>
      </c>
      <c r="P41" s="287">
        <f>SUM(P42:P47)</f>
        <v>623.888</v>
      </c>
      <c r="Q41" s="288">
        <f>SUM(Q42:Q47)</f>
        <v>522.681</v>
      </c>
      <c r="R41" s="287">
        <f t="shared" si="4"/>
        <v>59712.15699999999</v>
      </c>
      <c r="S41" s="290">
        <f t="shared" si="5"/>
        <v>0.10920906313960656</v>
      </c>
      <c r="T41" s="289">
        <f>SUM(T42:T47)</f>
        <v>31072.706000000006</v>
      </c>
      <c r="U41" s="288">
        <f>SUM(U42:U47)</f>
        <v>26514.746000000006</v>
      </c>
      <c r="V41" s="287">
        <f>SUM(V42:V47)</f>
        <v>10.963000000000001</v>
      </c>
      <c r="W41" s="288">
        <f>SUM(W42:W47)</f>
        <v>91.697</v>
      </c>
      <c r="X41" s="287">
        <f t="shared" si="6"/>
        <v>57690.112000000016</v>
      </c>
      <c r="Y41" s="286">
        <f t="shared" si="7"/>
        <v>0.035050113960603424</v>
      </c>
    </row>
    <row r="42" spans="1:25" s="269" customFormat="1" ht="18.75" customHeight="1">
      <c r="A42" s="284" t="s">
        <v>361</v>
      </c>
      <c r="B42" s="282">
        <v>1245.943</v>
      </c>
      <c r="C42" s="279">
        <v>1278.337</v>
      </c>
      <c r="D42" s="278">
        <v>0</v>
      </c>
      <c r="E42" s="279">
        <v>0</v>
      </c>
      <c r="F42" s="278">
        <f t="shared" si="0"/>
        <v>2524.2799999999997</v>
      </c>
      <c r="G42" s="281">
        <f t="shared" si="1"/>
        <v>0.05367903218679216</v>
      </c>
      <c r="H42" s="282">
        <v>1417.1609999999998</v>
      </c>
      <c r="I42" s="279">
        <v>1574.1770000000001</v>
      </c>
      <c r="J42" s="278"/>
      <c r="K42" s="279">
        <v>0</v>
      </c>
      <c r="L42" s="278">
        <f t="shared" si="2"/>
        <v>2991.3379999999997</v>
      </c>
      <c r="M42" s="283">
        <f t="shared" si="8"/>
        <v>-0.15613681904218113</v>
      </c>
      <c r="N42" s="282">
        <v>14447.817999999997</v>
      </c>
      <c r="O42" s="279">
        <v>13391.795</v>
      </c>
      <c r="P42" s="278">
        <v>612.302</v>
      </c>
      <c r="Q42" s="279">
        <v>324.742</v>
      </c>
      <c r="R42" s="278">
        <f t="shared" si="4"/>
        <v>28776.656999999996</v>
      </c>
      <c r="S42" s="281">
        <f t="shared" si="5"/>
        <v>0.05263035048725172</v>
      </c>
      <c r="T42" s="280">
        <v>15980.267000000003</v>
      </c>
      <c r="U42" s="279">
        <v>14748.742000000006</v>
      </c>
      <c r="V42" s="278">
        <v>0.539</v>
      </c>
      <c r="W42" s="279">
        <v>1.3750000000000002</v>
      </c>
      <c r="X42" s="278">
        <f t="shared" si="6"/>
        <v>30730.92300000001</v>
      </c>
      <c r="Y42" s="277">
        <f t="shared" si="7"/>
        <v>-0.0635928182176635</v>
      </c>
    </row>
    <row r="43" spans="1:25" s="269" customFormat="1" ht="18.75" customHeight="1">
      <c r="A43" s="284" t="s">
        <v>363</v>
      </c>
      <c r="B43" s="282">
        <v>953.172</v>
      </c>
      <c r="C43" s="279">
        <v>574.751</v>
      </c>
      <c r="D43" s="278">
        <v>0</v>
      </c>
      <c r="E43" s="279">
        <v>0</v>
      </c>
      <c r="F43" s="278">
        <f>SUM(B43:E43)</f>
        <v>1527.923</v>
      </c>
      <c r="G43" s="281">
        <f>F43/$F$9</f>
        <v>0.032491414540360045</v>
      </c>
      <c r="H43" s="282">
        <v>844.4780000000001</v>
      </c>
      <c r="I43" s="279">
        <v>328.855</v>
      </c>
      <c r="J43" s="278"/>
      <c r="K43" s="279"/>
      <c r="L43" s="278">
        <f>SUM(H43:K43)</f>
        <v>1173.333</v>
      </c>
      <c r="M43" s="283">
        <f>IF(ISERROR(F43/L43-1),"         /0",(F43/L43-1))</f>
        <v>0.3022074722180317</v>
      </c>
      <c r="N43" s="282">
        <v>11185.581999999999</v>
      </c>
      <c r="O43" s="279">
        <v>6284.013</v>
      </c>
      <c r="P43" s="278">
        <v>0</v>
      </c>
      <c r="Q43" s="279"/>
      <c r="R43" s="278">
        <f>SUM(N43:Q43)</f>
        <v>17469.594999999998</v>
      </c>
      <c r="S43" s="281">
        <f>R43/$R$9</f>
        <v>0.03195058090730762</v>
      </c>
      <c r="T43" s="280">
        <v>8857.166</v>
      </c>
      <c r="U43" s="279">
        <v>6122.981999999999</v>
      </c>
      <c r="V43" s="278">
        <v>0.16799999999999998</v>
      </c>
      <c r="W43" s="279">
        <v>0</v>
      </c>
      <c r="X43" s="278">
        <f>SUM(T43:W43)</f>
        <v>14980.315999999997</v>
      </c>
      <c r="Y43" s="277">
        <f>IF(ISERROR(R43/X43-1),"         /0",IF(R43/X43&gt;5,"  *  ",(R43/X43-1)))</f>
        <v>0.16616999267572208</v>
      </c>
    </row>
    <row r="44" spans="1:25" s="269" customFormat="1" ht="18.75" customHeight="1">
      <c r="A44" s="284" t="s">
        <v>362</v>
      </c>
      <c r="B44" s="282">
        <v>91.61</v>
      </c>
      <c r="C44" s="279">
        <v>189.296</v>
      </c>
      <c r="D44" s="278">
        <v>0</v>
      </c>
      <c r="E44" s="279">
        <v>0</v>
      </c>
      <c r="F44" s="278">
        <f t="shared" si="0"/>
        <v>280.906</v>
      </c>
      <c r="G44" s="281">
        <f t="shared" si="1"/>
        <v>0.005973490347926157</v>
      </c>
      <c r="H44" s="282">
        <v>153.711</v>
      </c>
      <c r="I44" s="279">
        <v>125.624</v>
      </c>
      <c r="J44" s="278"/>
      <c r="K44" s="279"/>
      <c r="L44" s="278">
        <f t="shared" si="2"/>
        <v>279.33500000000004</v>
      </c>
      <c r="M44" s="283">
        <f t="shared" si="8"/>
        <v>0.005624071455420765</v>
      </c>
      <c r="N44" s="282">
        <v>1175.0660000000005</v>
      </c>
      <c r="O44" s="279">
        <v>1801.3429999999998</v>
      </c>
      <c r="P44" s="278">
        <v>0.073</v>
      </c>
      <c r="Q44" s="279">
        <v>106.468</v>
      </c>
      <c r="R44" s="278">
        <f t="shared" si="4"/>
        <v>3082.9500000000003</v>
      </c>
      <c r="S44" s="281">
        <f t="shared" si="5"/>
        <v>0.005638484659099655</v>
      </c>
      <c r="T44" s="280">
        <v>1360.1839999999997</v>
      </c>
      <c r="U44" s="279">
        <v>903.3840000000001</v>
      </c>
      <c r="V44" s="278">
        <v>0</v>
      </c>
      <c r="W44" s="279">
        <v>0</v>
      </c>
      <c r="X44" s="278">
        <f t="shared" si="6"/>
        <v>2263.5679999999998</v>
      </c>
      <c r="Y44" s="277">
        <f t="shared" si="7"/>
        <v>0.36198691623136603</v>
      </c>
    </row>
    <row r="45" spans="1:25" s="269" customFormat="1" ht="18.75" customHeight="1">
      <c r="A45" s="284" t="s">
        <v>365</v>
      </c>
      <c r="B45" s="282">
        <v>105.774</v>
      </c>
      <c r="C45" s="279">
        <v>24.844</v>
      </c>
      <c r="D45" s="278">
        <v>0</v>
      </c>
      <c r="E45" s="279">
        <v>2.603</v>
      </c>
      <c r="F45" s="278">
        <f>SUM(B45:E45)</f>
        <v>133.221</v>
      </c>
      <c r="G45" s="281">
        <f>F45/$F$9</f>
        <v>0.0028329560694362907</v>
      </c>
      <c r="H45" s="282">
        <v>150.335</v>
      </c>
      <c r="I45" s="279">
        <v>194.717</v>
      </c>
      <c r="J45" s="278"/>
      <c r="K45" s="279"/>
      <c r="L45" s="278">
        <f>SUM(H45:K45)</f>
        <v>345.052</v>
      </c>
      <c r="M45" s="283">
        <f>IF(ISERROR(F45/L45-1),"         /0",(F45/L45-1))</f>
        <v>-0.6139103671330698</v>
      </c>
      <c r="N45" s="282">
        <v>1587.5080000000003</v>
      </c>
      <c r="O45" s="279">
        <v>1825.9490000000003</v>
      </c>
      <c r="P45" s="278"/>
      <c r="Q45" s="279">
        <v>2.603</v>
      </c>
      <c r="R45" s="278">
        <f>SUM(N45:Q45)</f>
        <v>3416.0600000000004</v>
      </c>
      <c r="S45" s="281">
        <f>R45/$R$9</f>
        <v>0.006247717901543642</v>
      </c>
      <c r="T45" s="280">
        <v>1463.184</v>
      </c>
      <c r="U45" s="279">
        <v>1623.7079999999999</v>
      </c>
      <c r="V45" s="278"/>
      <c r="W45" s="279">
        <v>83.4</v>
      </c>
      <c r="X45" s="278">
        <f>SUM(T45:W45)</f>
        <v>3170.292</v>
      </c>
      <c r="Y45" s="277">
        <f>IF(ISERROR(R45/X45-1),"         /0",IF(R45/X45&gt;5,"  *  ",(R45/X45-1)))</f>
        <v>0.07752219669355398</v>
      </c>
    </row>
    <row r="46" spans="1:25" s="269" customFormat="1" ht="18.75" customHeight="1">
      <c r="A46" s="284" t="s">
        <v>364</v>
      </c>
      <c r="B46" s="282">
        <v>92.15400000000001</v>
      </c>
      <c r="C46" s="279">
        <v>24.755</v>
      </c>
      <c r="D46" s="278">
        <v>0</v>
      </c>
      <c r="E46" s="279">
        <v>0</v>
      </c>
      <c r="F46" s="278">
        <f>SUM(B46:E46)</f>
        <v>116.909</v>
      </c>
      <c r="G46" s="281">
        <f>F46/$F$9</f>
        <v>0.0024860799807967762</v>
      </c>
      <c r="H46" s="282">
        <v>91.113</v>
      </c>
      <c r="I46" s="279">
        <v>51.747</v>
      </c>
      <c r="J46" s="278"/>
      <c r="K46" s="279"/>
      <c r="L46" s="278">
        <f>SUM(H46:K46)</f>
        <v>142.86</v>
      </c>
      <c r="M46" s="283">
        <f>IF(ISERROR(F46/L46-1),"         /0",(F46/L46-1))</f>
        <v>-0.18165336693266143</v>
      </c>
      <c r="N46" s="282">
        <v>1051.7279999999998</v>
      </c>
      <c r="O46" s="279">
        <v>686.158</v>
      </c>
      <c r="P46" s="278">
        <v>0</v>
      </c>
      <c r="Q46" s="279">
        <v>0</v>
      </c>
      <c r="R46" s="278">
        <f>SUM(N46:Q46)</f>
        <v>1737.886</v>
      </c>
      <c r="S46" s="281">
        <f>R46/$R$9</f>
        <v>0.003178463338771003</v>
      </c>
      <c r="T46" s="280">
        <v>811.808</v>
      </c>
      <c r="U46" s="279">
        <v>379.6120000000001</v>
      </c>
      <c r="V46" s="278">
        <v>2.9</v>
      </c>
      <c r="W46" s="279">
        <v>0</v>
      </c>
      <c r="X46" s="278">
        <f>SUM(T46:W46)</f>
        <v>1194.3200000000002</v>
      </c>
      <c r="Y46" s="277">
        <f>IF(ISERROR(R46/X46-1),"         /0",IF(R46/X46&gt;5,"  *  ",(R46/X46-1)))</f>
        <v>0.45512592939915586</v>
      </c>
    </row>
    <row r="47" spans="1:25" s="269" customFormat="1" ht="18.75" customHeight="1" thickBot="1">
      <c r="A47" s="284" t="s">
        <v>315</v>
      </c>
      <c r="B47" s="282">
        <v>383.7029999999999</v>
      </c>
      <c r="C47" s="279">
        <v>229.393</v>
      </c>
      <c r="D47" s="278">
        <v>0.896</v>
      </c>
      <c r="E47" s="279">
        <v>1.6600000000000001</v>
      </c>
      <c r="F47" s="278">
        <f>SUM(B47:E47)</f>
        <v>615.6519999999998</v>
      </c>
      <c r="G47" s="281">
        <f>F47/$F$9</f>
        <v>0.013091892945260811</v>
      </c>
      <c r="H47" s="282">
        <v>244.934</v>
      </c>
      <c r="I47" s="279">
        <v>408.35200000000003</v>
      </c>
      <c r="J47" s="278">
        <v>0.5</v>
      </c>
      <c r="K47" s="279">
        <v>0.25</v>
      </c>
      <c r="L47" s="278">
        <f>SUM(H47:K47)</f>
        <v>654.0360000000001</v>
      </c>
      <c r="M47" s="283">
        <f>IF(ISERROR(F47/L47-1),"         /0",(F47/L47-1))</f>
        <v>-0.05868790097181231</v>
      </c>
      <c r="N47" s="282">
        <v>3011.1890000000008</v>
      </c>
      <c r="O47" s="279">
        <v>2117.4389999999994</v>
      </c>
      <c r="P47" s="278">
        <v>11.512999999999998</v>
      </c>
      <c r="Q47" s="279">
        <v>88.868</v>
      </c>
      <c r="R47" s="278">
        <f>SUM(N47:Q47)</f>
        <v>5229.009000000001</v>
      </c>
      <c r="S47" s="281">
        <f>R47/$R$9</f>
        <v>0.009563465845632927</v>
      </c>
      <c r="T47" s="280">
        <v>2600.0969999999998</v>
      </c>
      <c r="U47" s="279">
        <v>2736.318</v>
      </c>
      <c r="V47" s="278">
        <v>7.356</v>
      </c>
      <c r="W47" s="279">
        <v>6.922000000000001</v>
      </c>
      <c r="X47" s="278">
        <f>SUM(T47:W47)</f>
        <v>5350.692999999999</v>
      </c>
      <c r="Y47" s="277">
        <f>IF(ISERROR(R47/X47-1),"         /0",IF(R47/X47&gt;5,"  *  ",(R47/X47-1)))</f>
        <v>-0.02274172709964828</v>
      </c>
    </row>
    <row r="48" spans="1:25" s="285" customFormat="1" ht="18.75" customHeight="1">
      <c r="A48" s="292" t="s">
        <v>59</v>
      </c>
      <c r="B48" s="289">
        <f>SUM(B49:B52)</f>
        <v>594.5690000000001</v>
      </c>
      <c r="C48" s="288">
        <f>SUM(C49:C52)</f>
        <v>276.12899999999996</v>
      </c>
      <c r="D48" s="287">
        <f>SUM(D49:D52)</f>
        <v>0</v>
      </c>
      <c r="E48" s="288">
        <f>SUM(E49:E52)</f>
        <v>0</v>
      </c>
      <c r="F48" s="287">
        <f t="shared" si="0"/>
        <v>870.6980000000001</v>
      </c>
      <c r="G48" s="290">
        <f t="shared" si="1"/>
        <v>0.018515468160020112</v>
      </c>
      <c r="H48" s="289">
        <f>SUM(H49:H52)</f>
        <v>787.1869999999999</v>
      </c>
      <c r="I48" s="288">
        <f>SUM(I49:I52)</f>
        <v>375.45799999999997</v>
      </c>
      <c r="J48" s="287">
        <f>SUM(J49:J52)</f>
        <v>52.766000000000005</v>
      </c>
      <c r="K48" s="288">
        <f>SUM(K49:K52)</f>
        <v>3.136</v>
      </c>
      <c r="L48" s="287">
        <f t="shared" si="2"/>
        <v>1218.547</v>
      </c>
      <c r="M48" s="291">
        <f t="shared" si="8"/>
        <v>-0.28546211184303927</v>
      </c>
      <c r="N48" s="289">
        <f>SUM(N49:N52)</f>
        <v>6676.540000000001</v>
      </c>
      <c r="O48" s="288">
        <f>SUM(O49:O52)</f>
        <v>2422.044</v>
      </c>
      <c r="P48" s="287">
        <f>SUM(P49:P52)</f>
        <v>290.635</v>
      </c>
      <c r="Q48" s="288">
        <f>SUM(Q49:Q52)</f>
        <v>55.212999999999994</v>
      </c>
      <c r="R48" s="287">
        <f t="shared" si="4"/>
        <v>9444.432</v>
      </c>
      <c r="S48" s="290">
        <f t="shared" si="5"/>
        <v>0.017273158807606312</v>
      </c>
      <c r="T48" s="289">
        <f>SUM(T49:T52)</f>
        <v>8075.1889999999985</v>
      </c>
      <c r="U48" s="288">
        <f>SUM(U49:U52)</f>
        <v>5291.504</v>
      </c>
      <c r="V48" s="287">
        <f>SUM(V49:V52)</f>
        <v>791.0820000000001</v>
      </c>
      <c r="W48" s="288">
        <f>SUM(W49:W52)</f>
        <v>60.459999999999994</v>
      </c>
      <c r="X48" s="287">
        <f t="shared" si="6"/>
        <v>14218.234999999999</v>
      </c>
      <c r="Y48" s="286">
        <f t="shared" si="7"/>
        <v>-0.33575215207794773</v>
      </c>
    </row>
    <row r="49" spans="1:25" ht="18.75" customHeight="1">
      <c r="A49" s="284" t="s">
        <v>372</v>
      </c>
      <c r="B49" s="282">
        <v>363.471</v>
      </c>
      <c r="C49" s="279">
        <v>136.24599999999998</v>
      </c>
      <c r="D49" s="278">
        <v>0</v>
      </c>
      <c r="E49" s="279">
        <v>0</v>
      </c>
      <c r="F49" s="278">
        <f t="shared" si="0"/>
        <v>499.717</v>
      </c>
      <c r="G49" s="281">
        <f t="shared" si="1"/>
        <v>0.010626525158574809</v>
      </c>
      <c r="H49" s="282">
        <v>506.39</v>
      </c>
      <c r="I49" s="279">
        <v>131.762</v>
      </c>
      <c r="J49" s="278"/>
      <c r="K49" s="279">
        <v>0</v>
      </c>
      <c r="L49" s="278">
        <f t="shared" si="2"/>
        <v>638.152</v>
      </c>
      <c r="M49" s="283">
        <f t="shared" si="8"/>
        <v>-0.21693107598189776</v>
      </c>
      <c r="N49" s="282">
        <v>4204.125000000001</v>
      </c>
      <c r="O49" s="279">
        <v>1402.043</v>
      </c>
      <c r="P49" s="278">
        <v>0</v>
      </c>
      <c r="Q49" s="279">
        <v>0</v>
      </c>
      <c r="R49" s="278">
        <f t="shared" si="4"/>
        <v>5606.168000000001</v>
      </c>
      <c r="S49" s="281">
        <f t="shared" si="5"/>
        <v>0.010253261410121927</v>
      </c>
      <c r="T49" s="280">
        <v>4417.132999999999</v>
      </c>
      <c r="U49" s="279">
        <v>1052.135</v>
      </c>
      <c r="V49" s="278">
        <v>0.06</v>
      </c>
      <c r="W49" s="279">
        <v>0</v>
      </c>
      <c r="X49" s="278">
        <f t="shared" si="6"/>
        <v>5469.3279999999995</v>
      </c>
      <c r="Y49" s="277">
        <f t="shared" si="7"/>
        <v>0.02501952707901256</v>
      </c>
    </row>
    <row r="50" spans="1:25" ht="18.75" customHeight="1">
      <c r="A50" s="284" t="s">
        <v>371</v>
      </c>
      <c r="B50" s="282">
        <v>166.08499999999998</v>
      </c>
      <c r="C50" s="279">
        <v>1.4200000000000002</v>
      </c>
      <c r="D50" s="278">
        <v>0</v>
      </c>
      <c r="E50" s="279">
        <v>0</v>
      </c>
      <c r="F50" s="278">
        <f>SUM(B50:E50)</f>
        <v>167.50499999999997</v>
      </c>
      <c r="G50" s="281">
        <f>F50/$F$9</f>
        <v>0.003562008290066324</v>
      </c>
      <c r="H50" s="282">
        <v>75.64099999999999</v>
      </c>
      <c r="I50" s="279">
        <v>1.01</v>
      </c>
      <c r="J50" s="278">
        <v>0.054</v>
      </c>
      <c r="K50" s="279">
        <v>0</v>
      </c>
      <c r="L50" s="278">
        <f>SUM(H50:K50)</f>
        <v>76.705</v>
      </c>
      <c r="M50" s="283">
        <f>IF(ISERROR(F50/L50-1),"         /0",(F50/L50-1))</f>
        <v>1.1837559481128999</v>
      </c>
      <c r="N50" s="282">
        <v>1266.974</v>
      </c>
      <c r="O50" s="279">
        <v>107.55400000000002</v>
      </c>
      <c r="P50" s="278">
        <v>1.827</v>
      </c>
      <c r="Q50" s="279">
        <v>0</v>
      </c>
      <c r="R50" s="278">
        <f>SUM(N50:Q50)</f>
        <v>1376.355</v>
      </c>
      <c r="S50" s="281">
        <f>R50/$R$9</f>
        <v>0.0025172502158566003</v>
      </c>
      <c r="T50" s="280">
        <v>866.646</v>
      </c>
      <c r="U50" s="279">
        <v>51.98699999999999</v>
      </c>
      <c r="V50" s="278">
        <v>2.315</v>
      </c>
      <c r="W50" s="279">
        <v>0.159</v>
      </c>
      <c r="X50" s="278">
        <f>SUM(T50:W50)</f>
        <v>921.107</v>
      </c>
      <c r="Y50" s="277">
        <f>IF(ISERROR(R50/X50-1),"         /0",IF(R50/X50&gt;5,"  *  ",(R50/X50-1)))</f>
        <v>0.4942400828568234</v>
      </c>
    </row>
    <row r="51" spans="1:25" ht="18.75" customHeight="1">
      <c r="A51" s="284" t="s">
        <v>373</v>
      </c>
      <c r="B51" s="282">
        <v>8.933</v>
      </c>
      <c r="C51" s="279">
        <v>58.242000000000004</v>
      </c>
      <c r="D51" s="278">
        <v>0</v>
      </c>
      <c r="E51" s="279">
        <v>0</v>
      </c>
      <c r="F51" s="278">
        <f>SUM(B51:E51)</f>
        <v>67.17500000000001</v>
      </c>
      <c r="G51" s="281">
        <f>F51/$F$9</f>
        <v>0.0014284821759661228</v>
      </c>
      <c r="H51" s="282">
        <v>1.1</v>
      </c>
      <c r="I51" s="279">
        <v>0.6799999999999999</v>
      </c>
      <c r="J51" s="278">
        <v>52.712</v>
      </c>
      <c r="K51" s="279">
        <v>3.136</v>
      </c>
      <c r="L51" s="278">
        <f>SUM(H51:K51)</f>
        <v>57.62800000000001</v>
      </c>
      <c r="M51" s="283">
        <f>IF(ISERROR(F51/L51-1),"         /0",(F51/L51-1))</f>
        <v>0.1656659956965365</v>
      </c>
      <c r="N51" s="282">
        <v>101.834</v>
      </c>
      <c r="O51" s="279">
        <v>300.419</v>
      </c>
      <c r="P51" s="278">
        <v>288.468</v>
      </c>
      <c r="Q51" s="279">
        <v>54.962999999999994</v>
      </c>
      <c r="R51" s="278">
        <f>SUM(N51:Q51)</f>
        <v>745.684</v>
      </c>
      <c r="S51" s="281">
        <f>R51/$R$9</f>
        <v>0.0013638001896028372</v>
      </c>
      <c r="T51" s="280">
        <v>186.94400000000002</v>
      </c>
      <c r="U51" s="279">
        <v>143.57399999999998</v>
      </c>
      <c r="V51" s="278">
        <v>788.0640000000001</v>
      </c>
      <c r="W51" s="279">
        <v>59.37799999999999</v>
      </c>
      <c r="X51" s="278">
        <f>SUM(T51:W51)</f>
        <v>1177.96</v>
      </c>
      <c r="Y51" s="277">
        <f>IF(ISERROR(R51/X51-1),"         /0",IF(R51/X51&gt;5,"  *  ",(R51/X51-1)))</f>
        <v>-0.36697001595979495</v>
      </c>
    </row>
    <row r="52" spans="1:25" ht="18.75" customHeight="1" thickBot="1">
      <c r="A52" s="284" t="s">
        <v>315</v>
      </c>
      <c r="B52" s="282">
        <v>56.08</v>
      </c>
      <c r="C52" s="279">
        <v>80.221</v>
      </c>
      <c r="D52" s="278">
        <v>0</v>
      </c>
      <c r="E52" s="279">
        <v>0</v>
      </c>
      <c r="F52" s="278">
        <f t="shared" si="0"/>
        <v>136.301</v>
      </c>
      <c r="G52" s="281">
        <f t="shared" si="1"/>
        <v>0.002898452535412854</v>
      </c>
      <c r="H52" s="282">
        <v>204.05599999999998</v>
      </c>
      <c r="I52" s="279">
        <v>242.006</v>
      </c>
      <c r="J52" s="278">
        <v>0</v>
      </c>
      <c r="K52" s="279">
        <v>0</v>
      </c>
      <c r="L52" s="278">
        <f t="shared" si="2"/>
        <v>446.062</v>
      </c>
      <c r="M52" s="283">
        <f t="shared" si="8"/>
        <v>-0.694434854347602</v>
      </c>
      <c r="N52" s="282">
        <v>1103.6070000000002</v>
      </c>
      <c r="O52" s="279">
        <v>612.0279999999999</v>
      </c>
      <c r="P52" s="278">
        <v>0.33999999999999997</v>
      </c>
      <c r="Q52" s="279">
        <v>0.25</v>
      </c>
      <c r="R52" s="278">
        <f t="shared" si="4"/>
        <v>1716.2250000000001</v>
      </c>
      <c r="S52" s="281">
        <f t="shared" si="5"/>
        <v>0.0031388469920249455</v>
      </c>
      <c r="T52" s="280">
        <v>2604.4659999999994</v>
      </c>
      <c r="U52" s="279">
        <v>4043.808</v>
      </c>
      <c r="V52" s="278">
        <v>0.643</v>
      </c>
      <c r="W52" s="279">
        <v>0.9229999999999999</v>
      </c>
      <c r="X52" s="278">
        <f t="shared" si="6"/>
        <v>6649.839999999999</v>
      </c>
      <c r="Y52" s="277">
        <f t="shared" si="7"/>
        <v>-0.7419148430638932</v>
      </c>
    </row>
    <row r="53" spans="1:25" s="269" customFormat="1" ht="18.75" customHeight="1" thickBot="1">
      <c r="A53" s="276" t="s">
        <v>58</v>
      </c>
      <c r="B53" s="273">
        <v>87.669</v>
      </c>
      <c r="C53" s="272">
        <v>0</v>
      </c>
      <c r="D53" s="271">
        <v>0</v>
      </c>
      <c r="E53" s="272">
        <v>0</v>
      </c>
      <c r="F53" s="271">
        <f t="shared" si="0"/>
        <v>87.669</v>
      </c>
      <c r="G53" s="274">
        <f t="shared" si="1"/>
        <v>0.0018642888557465426</v>
      </c>
      <c r="H53" s="273">
        <v>105.45300000000002</v>
      </c>
      <c r="I53" s="272">
        <v>41.775999999999996</v>
      </c>
      <c r="J53" s="271"/>
      <c r="K53" s="272"/>
      <c r="L53" s="271">
        <f t="shared" si="2"/>
        <v>147.229</v>
      </c>
      <c r="M53" s="275">
        <f t="shared" si="8"/>
        <v>-0.40453986646652507</v>
      </c>
      <c r="N53" s="273">
        <v>698.8230000000002</v>
      </c>
      <c r="O53" s="272">
        <v>32.07</v>
      </c>
      <c r="P53" s="271">
        <v>0.545</v>
      </c>
      <c r="Q53" s="272">
        <v>0.16999999999999998</v>
      </c>
      <c r="R53" s="271">
        <f t="shared" si="4"/>
        <v>731.6080000000002</v>
      </c>
      <c r="S53" s="274">
        <f t="shared" si="5"/>
        <v>0.0013380562397945414</v>
      </c>
      <c r="T53" s="273">
        <v>579.1289999999999</v>
      </c>
      <c r="U53" s="272">
        <v>94.263</v>
      </c>
      <c r="V53" s="271">
        <v>0</v>
      </c>
      <c r="W53" s="272">
        <v>11.767</v>
      </c>
      <c r="X53" s="271">
        <f t="shared" si="6"/>
        <v>685.159</v>
      </c>
      <c r="Y53" s="270">
        <f t="shared" si="7"/>
        <v>0.06779302322526615</v>
      </c>
    </row>
    <row r="54" ht="15" thickTop="1">
      <c r="A54" s="164" t="s">
        <v>44</v>
      </c>
    </row>
    <row r="55" ht="14.25">
      <c r="A55" s="164" t="s">
        <v>57</v>
      </c>
    </row>
    <row r="56" ht="14.25">
      <c r="A56" s="171" t="s">
        <v>29</v>
      </c>
    </row>
  </sheetData>
  <sheetProtection/>
  <mergeCells count="26">
    <mergeCell ref="H7:I7"/>
    <mergeCell ref="J7:K7"/>
    <mergeCell ref="L7:L8"/>
    <mergeCell ref="N7:O7"/>
    <mergeCell ref="P7:Q7"/>
    <mergeCell ref="T7:U7"/>
    <mergeCell ref="X1:Y1"/>
    <mergeCell ref="A3:Y3"/>
    <mergeCell ref="A5:A8"/>
    <mergeCell ref="G6:G8"/>
    <mergeCell ref="B6:F6"/>
    <mergeCell ref="Y6:Y8"/>
    <mergeCell ref="D7:E7"/>
    <mergeCell ref="B7:C7"/>
    <mergeCell ref="V7:W7"/>
    <mergeCell ref="A4:Y4"/>
    <mergeCell ref="N6:R6"/>
    <mergeCell ref="T6:X6"/>
    <mergeCell ref="M6:M8"/>
    <mergeCell ref="S6:S8"/>
    <mergeCell ref="B5:M5"/>
    <mergeCell ref="N5:Y5"/>
    <mergeCell ref="F7:F8"/>
    <mergeCell ref="H6:L6"/>
    <mergeCell ref="R7:R8"/>
    <mergeCell ref="X7:X8"/>
  </mergeCells>
  <conditionalFormatting sqref="Y54:Y65536 M54:M65536 Y3 M3 M5:M8 Y5:Y8">
    <cfRule type="cellIs" priority="3" dxfId="75" operator="lessThan" stopIfTrue="1">
      <formula>0</formula>
    </cfRule>
  </conditionalFormatting>
  <conditionalFormatting sqref="Y9:Y46 M9:M46 M48:M53 Y48:Y53">
    <cfRule type="cellIs" priority="4" dxfId="75" operator="lessThan" stopIfTrue="1">
      <formula>0</formula>
    </cfRule>
    <cfRule type="cellIs" priority="5" dxfId="77" operator="greaterThanOrEqual" stopIfTrue="1">
      <formula>0</formula>
    </cfRule>
  </conditionalFormatting>
  <conditionalFormatting sqref="Y46:Y47 M46:M47">
    <cfRule type="cellIs" priority="1" dxfId="75" operator="lessThan" stopIfTrue="1">
      <formula>0</formula>
    </cfRule>
    <cfRule type="cellIs" priority="2" dxfId="77" operator="greaterThanOrEqual" stopIfTrue="1">
      <formula>0</formula>
    </cfRule>
  </conditionalFormatting>
  <hyperlinks>
    <hyperlink ref="X1:Y1" location="INDICE!A1" display="Volver al Indice"/>
  </hyperlinks>
  <printOptions/>
  <pageMargins left="0.2" right="0.22" top="0.54" bottom="0.1968503937007874" header="0.15748031496062992" footer="0.15748031496062992"/>
  <pageSetup horizontalDpi="600" verticalDpi="600" orientation="landscape" scale="5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30"/>
  </sheetPr>
  <dimension ref="A1:Y46"/>
  <sheetViews>
    <sheetView showGridLines="0" zoomScale="80" zoomScaleNormal="80" zoomScalePageLayoutView="0" workbookViewId="0" topLeftCell="A1">
      <selection activeCell="A1" sqref="A1"/>
    </sheetView>
  </sheetViews>
  <sheetFormatPr defaultColWidth="8.00390625" defaultRowHeight="15"/>
  <cols>
    <col min="1" max="1" width="20.28125" style="171" customWidth="1"/>
    <col min="2" max="2" width="8.57421875" style="171" customWidth="1"/>
    <col min="3" max="3" width="9.7109375" style="171" bestFit="1" customWidth="1"/>
    <col min="4" max="4" width="8.00390625" style="171" bestFit="1" customWidth="1"/>
    <col min="5" max="5" width="9.7109375" style="171" bestFit="1" customWidth="1"/>
    <col min="6" max="6" width="9.421875" style="171" bestFit="1" customWidth="1"/>
    <col min="7" max="7" width="11.28125" style="171" customWidth="1"/>
    <col min="8" max="8" width="9.28125" style="171" bestFit="1" customWidth="1"/>
    <col min="9" max="9" width="9.7109375" style="171" bestFit="1" customWidth="1"/>
    <col min="10" max="10" width="8.57421875" style="171" customWidth="1"/>
    <col min="11" max="11" width="9.7109375" style="171" bestFit="1" customWidth="1"/>
    <col min="12" max="12" width="9.28125" style="171" bestFit="1" customWidth="1"/>
    <col min="13" max="13" width="9.421875" style="171" customWidth="1"/>
    <col min="14" max="14" width="9.7109375" style="171" customWidth="1"/>
    <col min="15" max="15" width="10.8515625" style="171" customWidth="1"/>
    <col min="16" max="16" width="9.57421875" style="171" customWidth="1"/>
    <col min="17" max="17" width="10.140625" style="171" customWidth="1"/>
    <col min="18" max="18" width="10.57421875" style="171" customWidth="1"/>
    <col min="19" max="19" width="11.00390625" style="171" customWidth="1"/>
    <col min="20" max="20" width="10.421875" style="171" customWidth="1"/>
    <col min="21" max="23" width="10.28125" style="171" customWidth="1"/>
    <col min="24" max="24" width="10.421875" style="171" customWidth="1"/>
    <col min="25" max="25" width="8.7109375" style="171" bestFit="1" customWidth="1"/>
    <col min="26" max="16384" width="8.00390625" style="171" customWidth="1"/>
  </cols>
  <sheetData>
    <row r="1" spans="24:25" ht="18.75" thickBot="1">
      <c r="X1" s="672" t="s">
        <v>28</v>
      </c>
      <c r="Y1" s="673"/>
    </row>
    <row r="2" ht="5.25" customHeight="1" thickBot="1"/>
    <row r="3" spans="1:25" ht="24.75" customHeight="1" thickTop="1">
      <c r="A3" s="730" t="s">
        <v>74</v>
      </c>
      <c r="B3" s="731"/>
      <c r="C3" s="731"/>
      <c r="D3" s="731"/>
      <c r="E3" s="731"/>
      <c r="F3" s="731"/>
      <c r="G3" s="731"/>
      <c r="H3" s="731"/>
      <c r="I3" s="731"/>
      <c r="J3" s="731"/>
      <c r="K3" s="731"/>
      <c r="L3" s="731"/>
      <c r="M3" s="731"/>
      <c r="N3" s="731"/>
      <c r="O3" s="731"/>
      <c r="P3" s="731"/>
      <c r="Q3" s="731"/>
      <c r="R3" s="731"/>
      <c r="S3" s="731"/>
      <c r="T3" s="731"/>
      <c r="U3" s="731"/>
      <c r="V3" s="731"/>
      <c r="W3" s="731"/>
      <c r="X3" s="731"/>
      <c r="Y3" s="732"/>
    </row>
    <row r="4" spans="1:25" ht="21" customHeight="1" thickBot="1">
      <c r="A4" s="741" t="s">
        <v>46</v>
      </c>
      <c r="B4" s="742"/>
      <c r="C4" s="742"/>
      <c r="D4" s="742"/>
      <c r="E4" s="742"/>
      <c r="F4" s="742"/>
      <c r="G4" s="742"/>
      <c r="H4" s="742"/>
      <c r="I4" s="742"/>
      <c r="J4" s="742"/>
      <c r="K4" s="742"/>
      <c r="L4" s="742"/>
      <c r="M4" s="742"/>
      <c r="N4" s="742"/>
      <c r="O4" s="742"/>
      <c r="P4" s="742"/>
      <c r="Q4" s="742"/>
      <c r="R4" s="742"/>
      <c r="S4" s="742"/>
      <c r="T4" s="742"/>
      <c r="U4" s="742"/>
      <c r="V4" s="742"/>
      <c r="W4" s="742"/>
      <c r="X4" s="742"/>
      <c r="Y4" s="743"/>
    </row>
    <row r="5" spans="1:25" s="320" customFormat="1" ht="15.75" customHeight="1" thickBot="1" thickTop="1">
      <c r="A5" s="677" t="s">
        <v>73</v>
      </c>
      <c r="B5" s="747" t="s">
        <v>37</v>
      </c>
      <c r="C5" s="748"/>
      <c r="D5" s="748"/>
      <c r="E5" s="748"/>
      <c r="F5" s="748"/>
      <c r="G5" s="748"/>
      <c r="H5" s="748"/>
      <c r="I5" s="748"/>
      <c r="J5" s="749"/>
      <c r="K5" s="749"/>
      <c r="L5" s="749"/>
      <c r="M5" s="750"/>
      <c r="N5" s="747" t="s">
        <v>36</v>
      </c>
      <c r="O5" s="748"/>
      <c r="P5" s="748"/>
      <c r="Q5" s="748"/>
      <c r="R5" s="748"/>
      <c r="S5" s="748"/>
      <c r="T5" s="748"/>
      <c r="U5" s="748"/>
      <c r="V5" s="748"/>
      <c r="W5" s="748"/>
      <c r="X5" s="748"/>
      <c r="Y5" s="751"/>
    </row>
    <row r="6" spans="1:25" s="211" customFormat="1" ht="26.25" customHeight="1" thickBot="1">
      <c r="A6" s="678"/>
      <c r="B6" s="767" t="s">
        <v>202</v>
      </c>
      <c r="C6" s="768"/>
      <c r="D6" s="768"/>
      <c r="E6" s="768"/>
      <c r="F6" s="768"/>
      <c r="G6" s="733" t="s">
        <v>35</v>
      </c>
      <c r="H6" s="767" t="s">
        <v>203</v>
      </c>
      <c r="I6" s="768"/>
      <c r="J6" s="768"/>
      <c r="K6" s="768"/>
      <c r="L6" s="768"/>
      <c r="M6" s="744" t="s">
        <v>34</v>
      </c>
      <c r="N6" s="767" t="s">
        <v>205</v>
      </c>
      <c r="O6" s="768"/>
      <c r="P6" s="768"/>
      <c r="Q6" s="768"/>
      <c r="R6" s="768"/>
      <c r="S6" s="733" t="s">
        <v>35</v>
      </c>
      <c r="T6" s="767" t="s">
        <v>206</v>
      </c>
      <c r="U6" s="768"/>
      <c r="V6" s="768"/>
      <c r="W6" s="768"/>
      <c r="X6" s="768"/>
      <c r="Y6" s="738" t="s">
        <v>34</v>
      </c>
    </row>
    <row r="7" spans="1:25" s="211" customFormat="1" ht="26.25" customHeight="1">
      <c r="A7" s="679"/>
      <c r="B7" s="671" t="s">
        <v>22</v>
      </c>
      <c r="C7" s="667"/>
      <c r="D7" s="666" t="s">
        <v>21</v>
      </c>
      <c r="E7" s="667"/>
      <c r="F7" s="769" t="s">
        <v>17</v>
      </c>
      <c r="G7" s="734"/>
      <c r="H7" s="671" t="s">
        <v>22</v>
      </c>
      <c r="I7" s="667"/>
      <c r="J7" s="666" t="s">
        <v>21</v>
      </c>
      <c r="K7" s="667"/>
      <c r="L7" s="769" t="s">
        <v>17</v>
      </c>
      <c r="M7" s="745"/>
      <c r="N7" s="671" t="s">
        <v>22</v>
      </c>
      <c r="O7" s="667"/>
      <c r="P7" s="666" t="s">
        <v>21</v>
      </c>
      <c r="Q7" s="667"/>
      <c r="R7" s="769" t="s">
        <v>17</v>
      </c>
      <c r="S7" s="734"/>
      <c r="T7" s="671" t="s">
        <v>22</v>
      </c>
      <c r="U7" s="667"/>
      <c r="V7" s="666" t="s">
        <v>21</v>
      </c>
      <c r="W7" s="667"/>
      <c r="X7" s="769" t="s">
        <v>17</v>
      </c>
      <c r="Y7" s="739"/>
    </row>
    <row r="8" spans="1:25" s="316" customFormat="1" ht="15" customHeight="1" thickBot="1">
      <c r="A8" s="680"/>
      <c r="B8" s="319" t="s">
        <v>32</v>
      </c>
      <c r="C8" s="317" t="s">
        <v>31</v>
      </c>
      <c r="D8" s="318" t="s">
        <v>32</v>
      </c>
      <c r="E8" s="317" t="s">
        <v>31</v>
      </c>
      <c r="F8" s="729"/>
      <c r="G8" s="735"/>
      <c r="H8" s="319" t="s">
        <v>32</v>
      </c>
      <c r="I8" s="317" t="s">
        <v>31</v>
      </c>
      <c r="J8" s="318" t="s">
        <v>32</v>
      </c>
      <c r="K8" s="317" t="s">
        <v>31</v>
      </c>
      <c r="L8" s="729"/>
      <c r="M8" s="746"/>
      <c r="N8" s="319" t="s">
        <v>32</v>
      </c>
      <c r="O8" s="317" t="s">
        <v>31</v>
      </c>
      <c r="P8" s="318" t="s">
        <v>32</v>
      </c>
      <c r="Q8" s="317" t="s">
        <v>31</v>
      </c>
      <c r="R8" s="729"/>
      <c r="S8" s="735"/>
      <c r="T8" s="319" t="s">
        <v>32</v>
      </c>
      <c r="U8" s="317" t="s">
        <v>31</v>
      </c>
      <c r="V8" s="318" t="s">
        <v>32</v>
      </c>
      <c r="W8" s="317" t="s">
        <v>31</v>
      </c>
      <c r="X8" s="729"/>
      <c r="Y8" s="740"/>
    </row>
    <row r="9" spans="1:25" s="200" customFormat="1" ht="18" customHeight="1" thickBot="1" thickTop="1">
      <c r="A9" s="383" t="s">
        <v>24</v>
      </c>
      <c r="B9" s="381">
        <f>B10+B14+B24+B32+B38+B43</f>
        <v>23630.953</v>
      </c>
      <c r="C9" s="380">
        <f>C10+C14+C24+C32+C38+C43</f>
        <v>19559.736000000004</v>
      </c>
      <c r="D9" s="378">
        <f>D10+D14+D24+D32+D38+D43</f>
        <v>2184.1800000000003</v>
      </c>
      <c r="E9" s="379">
        <f>E10+E14+E24+E32+E38+E43</f>
        <v>1650.569</v>
      </c>
      <c r="F9" s="378">
        <f aca="true" t="shared" si="0" ref="F9:F43">SUM(B9:E9)</f>
        <v>47025.43800000001</v>
      </c>
      <c r="G9" s="382">
        <f aca="true" t="shared" si="1" ref="G9:G43">F9/$F$9</f>
        <v>1</v>
      </c>
      <c r="H9" s="381">
        <f>H10+H14+H24+H32+H38+H43</f>
        <v>21029.968999999997</v>
      </c>
      <c r="I9" s="380">
        <f>I10+I14+I24+I32+I38+I43</f>
        <v>18061.469000000005</v>
      </c>
      <c r="J9" s="378">
        <f>J10+J14+J24+J32+J38+J43</f>
        <v>4626.323</v>
      </c>
      <c r="K9" s="379">
        <f>K10+K14+K24+K32+K38+K43</f>
        <v>3374.712</v>
      </c>
      <c r="L9" s="378">
        <f aca="true" t="shared" si="2" ref="L9:L43">SUM(H9:K9)</f>
        <v>47092.473</v>
      </c>
      <c r="M9" s="377">
        <f aca="true" t="shared" si="3" ref="M9:M21">IF(ISERROR(F9/L9-1),"         /0",(F9/L9-1))</f>
        <v>-0.0014234758917840429</v>
      </c>
      <c r="N9" s="381">
        <f>N10+N14+N24+N32+N38+N43</f>
        <v>283689.19999999984</v>
      </c>
      <c r="O9" s="380">
        <f>O10+O14+O24+O32+O38+O43</f>
        <v>192881.67</v>
      </c>
      <c r="P9" s="378">
        <f>P10+P14+P24+P32+P38+P43</f>
        <v>42515.892</v>
      </c>
      <c r="Q9" s="379">
        <f>Q10+Q14+Q24+Q32+Q38+Q43</f>
        <v>27682.48299999999</v>
      </c>
      <c r="R9" s="378">
        <f aca="true" t="shared" si="4" ref="R9:R43">SUM(N9:Q9)</f>
        <v>546769.2449999999</v>
      </c>
      <c r="S9" s="382">
        <f aca="true" t="shared" si="5" ref="S9:S43">R9/$R$9</f>
        <v>1</v>
      </c>
      <c r="T9" s="381">
        <f>T10+T14+T24+T32+T38+T43</f>
        <v>286101.135</v>
      </c>
      <c r="U9" s="380">
        <f>U10+U14+U24+U32+U38+U43</f>
        <v>199812.77600000004</v>
      </c>
      <c r="V9" s="378">
        <f>V10+V14+V24+V32+V38+V43</f>
        <v>35689.10700000001</v>
      </c>
      <c r="W9" s="379">
        <f>W10+W14+W24+W32+W38+W43</f>
        <v>18211.627999999997</v>
      </c>
      <c r="X9" s="378">
        <f aca="true" t="shared" si="6" ref="X9:X42">SUM(T9:W9)</f>
        <v>539814.6460000001</v>
      </c>
      <c r="Y9" s="377">
        <f>IF(ISERROR(R9/X9-1),"         /0",(R9/X9-1))</f>
        <v>0.012883309209064775</v>
      </c>
    </row>
    <row r="10" spans="1:25" s="333" customFormat="1" ht="18.75" customHeight="1">
      <c r="A10" s="342" t="s">
        <v>63</v>
      </c>
      <c r="B10" s="339">
        <f>SUM(B11:B13)</f>
        <v>13720.682</v>
      </c>
      <c r="C10" s="338">
        <f>SUM(C11:C13)</f>
        <v>10879.686000000002</v>
      </c>
      <c r="D10" s="337">
        <f>SUM(D11:D13)</f>
        <v>2094.812</v>
      </c>
      <c r="E10" s="336">
        <f>SUM(E11:E13)</f>
        <v>1327.8010000000002</v>
      </c>
      <c r="F10" s="337">
        <f t="shared" si="0"/>
        <v>28022.981</v>
      </c>
      <c r="G10" s="340">
        <f t="shared" si="1"/>
        <v>0.5959111109183075</v>
      </c>
      <c r="H10" s="339">
        <f>SUM(H11:H13)</f>
        <v>11951.966999999999</v>
      </c>
      <c r="I10" s="338">
        <f>SUM(I11:I13)</f>
        <v>8865.776000000002</v>
      </c>
      <c r="J10" s="337">
        <f>SUM(J11:J13)</f>
        <v>4497.618</v>
      </c>
      <c r="K10" s="336">
        <f>SUM(K11:K13)</f>
        <v>3103.674</v>
      </c>
      <c r="L10" s="337">
        <f t="shared" si="2"/>
        <v>28419.035000000003</v>
      </c>
      <c r="M10" s="341">
        <f t="shared" si="3"/>
        <v>-0.013936222676104393</v>
      </c>
      <c r="N10" s="339">
        <f>SUM(N11:N13)</f>
        <v>175140.0199999999</v>
      </c>
      <c r="O10" s="338">
        <f>SUM(O11:O13)</f>
        <v>93407.27799999999</v>
      </c>
      <c r="P10" s="337">
        <f>SUM(P11:P13)</f>
        <v>38219.028000000006</v>
      </c>
      <c r="Q10" s="336">
        <f>SUM(Q11:Q13)</f>
        <v>21968.085999999992</v>
      </c>
      <c r="R10" s="337">
        <f t="shared" si="4"/>
        <v>328734.4119999999</v>
      </c>
      <c r="S10" s="340">
        <f t="shared" si="5"/>
        <v>0.6012306196922249</v>
      </c>
      <c r="T10" s="339">
        <f>SUM(T11:T13)</f>
        <v>181109.40399999995</v>
      </c>
      <c r="U10" s="338">
        <f>SUM(U11:U13)</f>
        <v>99123.75200000002</v>
      </c>
      <c r="V10" s="337">
        <f>SUM(V11:V13)</f>
        <v>33280.656</v>
      </c>
      <c r="W10" s="336">
        <f>SUM(W11:W13)</f>
        <v>14647.225999999999</v>
      </c>
      <c r="X10" s="337">
        <f t="shared" si="6"/>
        <v>328161.038</v>
      </c>
      <c r="Y10" s="334">
        <f aca="true" t="shared" si="7" ref="Y10:Y43">IF(ISERROR(R10/X10-1),"         /0",IF(R10/X10&gt;5,"  *  ",(R10/X10-1)))</f>
        <v>0.0017472336249737541</v>
      </c>
    </row>
    <row r="11" spans="1:25" ht="18.75" customHeight="1">
      <c r="A11" s="284" t="s">
        <v>377</v>
      </c>
      <c r="B11" s="282">
        <v>13336.699</v>
      </c>
      <c r="C11" s="279">
        <v>10201.829000000002</v>
      </c>
      <c r="D11" s="278">
        <v>2094.812</v>
      </c>
      <c r="E11" s="331">
        <v>1327.8010000000002</v>
      </c>
      <c r="F11" s="278">
        <f t="shared" si="0"/>
        <v>26961.141000000003</v>
      </c>
      <c r="G11" s="281">
        <f t="shared" si="1"/>
        <v>0.5733309916220237</v>
      </c>
      <c r="H11" s="282">
        <v>11817.192</v>
      </c>
      <c r="I11" s="279">
        <v>8768.203000000001</v>
      </c>
      <c r="J11" s="278">
        <v>4497.618</v>
      </c>
      <c r="K11" s="331">
        <v>3103.674</v>
      </c>
      <c r="L11" s="278">
        <f t="shared" si="2"/>
        <v>28186.686999999998</v>
      </c>
      <c r="M11" s="283">
        <f t="shared" si="3"/>
        <v>-0.04347960439621712</v>
      </c>
      <c r="N11" s="282">
        <v>171878.78299999988</v>
      </c>
      <c r="O11" s="279">
        <v>88775.89299999998</v>
      </c>
      <c r="P11" s="278">
        <v>38219.028000000006</v>
      </c>
      <c r="Q11" s="331">
        <v>21968.085999999992</v>
      </c>
      <c r="R11" s="278">
        <f t="shared" si="4"/>
        <v>320841.78999999986</v>
      </c>
      <c r="S11" s="281">
        <f t="shared" si="5"/>
        <v>0.5867956051551508</v>
      </c>
      <c r="T11" s="282">
        <v>179598.06699999995</v>
      </c>
      <c r="U11" s="279">
        <v>97801.12700000002</v>
      </c>
      <c r="V11" s="278">
        <v>33188.516</v>
      </c>
      <c r="W11" s="331">
        <v>14647.225999999999</v>
      </c>
      <c r="X11" s="278">
        <f t="shared" si="6"/>
        <v>325234.936</v>
      </c>
      <c r="Y11" s="277">
        <f t="shared" si="7"/>
        <v>-0.013507607928073595</v>
      </c>
    </row>
    <row r="12" spans="1:25" ht="18.75" customHeight="1">
      <c r="A12" s="284" t="s">
        <v>405</v>
      </c>
      <c r="B12" s="282">
        <v>210.435</v>
      </c>
      <c r="C12" s="279">
        <v>579.484</v>
      </c>
      <c r="D12" s="278">
        <v>0</v>
      </c>
      <c r="E12" s="331">
        <v>0</v>
      </c>
      <c r="F12" s="278">
        <f t="shared" si="0"/>
        <v>789.9190000000001</v>
      </c>
      <c r="G12" s="281">
        <f t="shared" si="1"/>
        <v>0.016797695749266598</v>
      </c>
      <c r="H12" s="282">
        <v>21.457</v>
      </c>
      <c r="I12" s="279">
        <v>30.421</v>
      </c>
      <c r="J12" s="278"/>
      <c r="K12" s="331"/>
      <c r="L12" s="278">
        <f t="shared" si="2"/>
        <v>51.878</v>
      </c>
      <c r="M12" s="283">
        <f t="shared" si="3"/>
        <v>14.226473649716645</v>
      </c>
      <c r="N12" s="282">
        <v>2029.678</v>
      </c>
      <c r="O12" s="279">
        <v>3723.437</v>
      </c>
      <c r="P12" s="278"/>
      <c r="Q12" s="331"/>
      <c r="R12" s="278">
        <f t="shared" si="4"/>
        <v>5753.115</v>
      </c>
      <c r="S12" s="281">
        <f t="shared" si="5"/>
        <v>0.010522016467842848</v>
      </c>
      <c r="T12" s="282">
        <v>347.74799999999993</v>
      </c>
      <c r="U12" s="279">
        <v>360.86499999999995</v>
      </c>
      <c r="V12" s="278">
        <v>92.14</v>
      </c>
      <c r="W12" s="331">
        <v>0</v>
      </c>
      <c r="X12" s="278">
        <f t="shared" si="6"/>
        <v>800.7529999999998</v>
      </c>
      <c r="Y12" s="277" t="str">
        <f t="shared" si="7"/>
        <v>  *  </v>
      </c>
    </row>
    <row r="13" spans="1:25" ht="18.75" customHeight="1" thickBot="1">
      <c r="A13" s="307" t="s">
        <v>378</v>
      </c>
      <c r="B13" s="304">
        <v>173.54799999999997</v>
      </c>
      <c r="C13" s="303">
        <v>98.373</v>
      </c>
      <c r="D13" s="302">
        <v>0</v>
      </c>
      <c r="E13" s="347">
        <v>0</v>
      </c>
      <c r="F13" s="302">
        <f t="shared" si="0"/>
        <v>271.921</v>
      </c>
      <c r="G13" s="305">
        <f t="shared" si="1"/>
        <v>0.005782423547017254</v>
      </c>
      <c r="H13" s="304">
        <v>113.318</v>
      </c>
      <c r="I13" s="303">
        <v>67.15199999999999</v>
      </c>
      <c r="J13" s="302"/>
      <c r="K13" s="347"/>
      <c r="L13" s="302">
        <f t="shared" si="2"/>
        <v>180.46999999999997</v>
      </c>
      <c r="M13" s="306">
        <f t="shared" si="3"/>
        <v>0.5067379619881422</v>
      </c>
      <c r="N13" s="304">
        <v>1231.5590000000002</v>
      </c>
      <c r="O13" s="303">
        <v>907.9480000000001</v>
      </c>
      <c r="P13" s="302"/>
      <c r="Q13" s="347"/>
      <c r="R13" s="302">
        <f t="shared" si="4"/>
        <v>2139.5070000000005</v>
      </c>
      <c r="S13" s="305">
        <f t="shared" si="5"/>
        <v>0.0039129980692312</v>
      </c>
      <c r="T13" s="304">
        <v>1163.5890000000002</v>
      </c>
      <c r="U13" s="303">
        <v>961.7600000000001</v>
      </c>
      <c r="V13" s="302"/>
      <c r="W13" s="347"/>
      <c r="X13" s="302">
        <f t="shared" si="6"/>
        <v>2125.349</v>
      </c>
      <c r="Y13" s="301">
        <f t="shared" si="7"/>
        <v>0.0066614941828380125</v>
      </c>
    </row>
    <row r="14" spans="1:25" s="333" customFormat="1" ht="18.75" customHeight="1">
      <c r="A14" s="342" t="s">
        <v>62</v>
      </c>
      <c r="B14" s="339">
        <f>SUM(B15:B23)</f>
        <v>3787.3700000000003</v>
      </c>
      <c r="C14" s="338">
        <f>SUM(C15:C23)</f>
        <v>4951.774</v>
      </c>
      <c r="D14" s="337">
        <f>SUM(D15:D23)</f>
        <v>32.909</v>
      </c>
      <c r="E14" s="336">
        <f>SUM(E15:E23)</f>
        <v>318.425</v>
      </c>
      <c r="F14" s="337">
        <f t="shared" si="0"/>
        <v>9090.478</v>
      </c>
      <c r="G14" s="340">
        <f t="shared" si="1"/>
        <v>0.1933097996875648</v>
      </c>
      <c r="H14" s="339">
        <f>SUM(H15:H23)</f>
        <v>2671.9329999999995</v>
      </c>
      <c r="I14" s="338">
        <f>SUM(I15:I23)</f>
        <v>4835.340999999999</v>
      </c>
      <c r="J14" s="337">
        <f>SUM(J15:J23)</f>
        <v>4.17</v>
      </c>
      <c r="K14" s="336">
        <f>SUM(K15:K23)</f>
        <v>191.857</v>
      </c>
      <c r="L14" s="337">
        <f t="shared" si="2"/>
        <v>7703.3009999999995</v>
      </c>
      <c r="M14" s="341">
        <f t="shared" si="3"/>
        <v>0.1800756584742047</v>
      </c>
      <c r="N14" s="339">
        <f>SUM(N15:N23)</f>
        <v>38001.098999999995</v>
      </c>
      <c r="O14" s="338">
        <f>SUM(O15:O23)</f>
        <v>56661.23200000002</v>
      </c>
      <c r="P14" s="337">
        <f>SUM(P15:P23)</f>
        <v>86.66799999999999</v>
      </c>
      <c r="Q14" s="336">
        <f>SUM(Q15:Q23)</f>
        <v>4885.8369999999995</v>
      </c>
      <c r="R14" s="337">
        <f t="shared" si="4"/>
        <v>99634.83600000001</v>
      </c>
      <c r="S14" s="340">
        <f t="shared" si="5"/>
        <v>0.18222465310754637</v>
      </c>
      <c r="T14" s="339">
        <f>SUM(T15:T23)</f>
        <v>29493.015000000003</v>
      </c>
      <c r="U14" s="338">
        <f>SUM(U15:U23)</f>
        <v>55283.62600000001</v>
      </c>
      <c r="V14" s="337">
        <f>SUM(V15:V23)</f>
        <v>697.3000000000001</v>
      </c>
      <c r="W14" s="336">
        <f>SUM(W15:W23)</f>
        <v>2882.1620000000003</v>
      </c>
      <c r="X14" s="337">
        <f t="shared" si="6"/>
        <v>88356.10300000002</v>
      </c>
      <c r="Y14" s="334">
        <f t="shared" si="7"/>
        <v>0.12765086527186464</v>
      </c>
    </row>
    <row r="15" spans="1:25" ht="18.75" customHeight="1">
      <c r="A15" s="299" t="s">
        <v>380</v>
      </c>
      <c r="B15" s="296">
        <v>917.7479999999999</v>
      </c>
      <c r="C15" s="294">
        <v>1790.1360000000002</v>
      </c>
      <c r="D15" s="295">
        <v>0</v>
      </c>
      <c r="E15" s="343">
        <v>227.859</v>
      </c>
      <c r="F15" s="278">
        <f t="shared" si="0"/>
        <v>2935.743</v>
      </c>
      <c r="G15" s="281">
        <f t="shared" si="1"/>
        <v>0.06242882841410216</v>
      </c>
      <c r="H15" s="282">
        <v>822.666</v>
      </c>
      <c r="I15" s="294">
        <v>1896.505</v>
      </c>
      <c r="J15" s="295">
        <v>0</v>
      </c>
      <c r="K15" s="294">
        <v>0</v>
      </c>
      <c r="L15" s="278">
        <f t="shared" si="2"/>
        <v>2719.1710000000003</v>
      </c>
      <c r="M15" s="298">
        <f t="shared" si="3"/>
        <v>0.07964633338616789</v>
      </c>
      <c r="N15" s="296">
        <v>11305.016999999993</v>
      </c>
      <c r="O15" s="294">
        <v>24632.357000000015</v>
      </c>
      <c r="P15" s="295">
        <v>8.945</v>
      </c>
      <c r="Q15" s="294">
        <v>1454.142</v>
      </c>
      <c r="R15" s="295">
        <f t="shared" si="4"/>
        <v>37400.46100000001</v>
      </c>
      <c r="S15" s="297">
        <f t="shared" si="5"/>
        <v>0.06840264214202468</v>
      </c>
      <c r="T15" s="300">
        <v>8265.521</v>
      </c>
      <c r="U15" s="294">
        <v>25446.733000000015</v>
      </c>
      <c r="V15" s="295">
        <v>599.146</v>
      </c>
      <c r="W15" s="343">
        <v>555.5419999999998</v>
      </c>
      <c r="X15" s="295">
        <f t="shared" si="6"/>
        <v>34866.94200000002</v>
      </c>
      <c r="Y15" s="293">
        <f t="shared" si="7"/>
        <v>0.07266249503612876</v>
      </c>
    </row>
    <row r="16" spans="1:25" ht="18.75" customHeight="1">
      <c r="A16" s="299" t="s">
        <v>379</v>
      </c>
      <c r="B16" s="296">
        <v>890.5519999999999</v>
      </c>
      <c r="C16" s="294">
        <v>667.5699999999999</v>
      </c>
      <c r="D16" s="295">
        <v>32.909</v>
      </c>
      <c r="E16" s="343">
        <v>6.126</v>
      </c>
      <c r="F16" s="295">
        <f t="shared" si="0"/>
        <v>1597.157</v>
      </c>
      <c r="G16" s="297">
        <f t="shared" si="1"/>
        <v>0.033963681529133226</v>
      </c>
      <c r="H16" s="296">
        <v>640.094</v>
      </c>
      <c r="I16" s="294">
        <v>622.06</v>
      </c>
      <c r="J16" s="295">
        <v>0</v>
      </c>
      <c r="K16" s="294">
        <v>0</v>
      </c>
      <c r="L16" s="295">
        <f t="shared" si="2"/>
        <v>1262.154</v>
      </c>
      <c r="M16" s="298">
        <f t="shared" si="3"/>
        <v>0.26542165219141234</v>
      </c>
      <c r="N16" s="296">
        <v>7386.693000000001</v>
      </c>
      <c r="O16" s="294">
        <v>7069.362000000001</v>
      </c>
      <c r="P16" s="295">
        <v>65.16</v>
      </c>
      <c r="Q16" s="294">
        <v>102.184</v>
      </c>
      <c r="R16" s="295">
        <f t="shared" si="4"/>
        <v>14623.399000000001</v>
      </c>
      <c r="S16" s="297">
        <f t="shared" si="5"/>
        <v>0.02674510158302705</v>
      </c>
      <c r="T16" s="300">
        <v>8281.970000000001</v>
      </c>
      <c r="U16" s="294">
        <v>7127.938000000003</v>
      </c>
      <c r="V16" s="295">
        <v>0.09</v>
      </c>
      <c r="W16" s="294">
        <v>13.600999999999999</v>
      </c>
      <c r="X16" s="295">
        <f t="shared" si="6"/>
        <v>15423.599000000004</v>
      </c>
      <c r="Y16" s="293">
        <f t="shared" si="7"/>
        <v>-0.05188153556118791</v>
      </c>
    </row>
    <row r="17" spans="1:25" ht="18.75" customHeight="1">
      <c r="A17" s="299" t="s">
        <v>382</v>
      </c>
      <c r="B17" s="296">
        <v>384.494</v>
      </c>
      <c r="C17" s="294">
        <v>1022.8290000000001</v>
      </c>
      <c r="D17" s="295">
        <v>0</v>
      </c>
      <c r="E17" s="343">
        <v>11.877</v>
      </c>
      <c r="F17" s="295">
        <f>SUM(B17:E17)</f>
        <v>1419.2</v>
      </c>
      <c r="G17" s="297">
        <f>F17/$F$9</f>
        <v>0.030179410556473708</v>
      </c>
      <c r="H17" s="296">
        <v>329.715</v>
      </c>
      <c r="I17" s="294">
        <v>1257.3200000000002</v>
      </c>
      <c r="J17" s="295">
        <v>0</v>
      </c>
      <c r="K17" s="294"/>
      <c r="L17" s="295">
        <f>SUM(H17:K17)</f>
        <v>1587.035</v>
      </c>
      <c r="M17" s="298">
        <f>IF(ISERROR(F17/L17-1),"         /0",(F17/L17-1))</f>
        <v>-0.10575381135261674</v>
      </c>
      <c r="N17" s="296">
        <v>4044.1820000000007</v>
      </c>
      <c r="O17" s="294">
        <v>12132.047999999995</v>
      </c>
      <c r="P17" s="295">
        <v>0</v>
      </c>
      <c r="Q17" s="294">
        <v>1608.4969999999998</v>
      </c>
      <c r="R17" s="295">
        <f>SUM(N17:Q17)</f>
        <v>17784.726999999995</v>
      </c>
      <c r="S17" s="297">
        <f>R17/$R$9</f>
        <v>0.03252693373417519</v>
      </c>
      <c r="T17" s="300">
        <v>4221.798</v>
      </c>
      <c r="U17" s="294">
        <v>12498.654999999997</v>
      </c>
      <c r="V17" s="295">
        <v>5.907</v>
      </c>
      <c r="W17" s="294">
        <v>761.823</v>
      </c>
      <c r="X17" s="295">
        <f>SUM(T17:W17)</f>
        <v>17488.182999999997</v>
      </c>
      <c r="Y17" s="293">
        <f>IF(ISERROR(R17/X17-1),"         /0",IF(R17/X17&gt;5,"  *  ",(R17/X17-1)))</f>
        <v>0.016956821643506315</v>
      </c>
    </row>
    <row r="18" spans="1:25" ht="18.75" customHeight="1">
      <c r="A18" s="299" t="s">
        <v>381</v>
      </c>
      <c r="B18" s="296">
        <v>1006.1969999999999</v>
      </c>
      <c r="C18" s="294">
        <v>311.288</v>
      </c>
      <c r="D18" s="295">
        <v>0</v>
      </c>
      <c r="E18" s="343">
        <v>59.163</v>
      </c>
      <c r="F18" s="295">
        <f t="shared" si="0"/>
        <v>1376.648</v>
      </c>
      <c r="G18" s="297">
        <f t="shared" si="1"/>
        <v>0.029274538601852036</v>
      </c>
      <c r="H18" s="296">
        <v>551.944</v>
      </c>
      <c r="I18" s="294">
        <v>87.299</v>
      </c>
      <c r="J18" s="295">
        <v>0.2</v>
      </c>
      <c r="K18" s="294">
        <v>141.66</v>
      </c>
      <c r="L18" s="295">
        <f t="shared" si="2"/>
        <v>781.103</v>
      </c>
      <c r="M18" s="298">
        <f t="shared" si="3"/>
        <v>0.7624410609100207</v>
      </c>
      <c r="N18" s="296">
        <v>7278.756000000001</v>
      </c>
      <c r="O18" s="294">
        <v>2014.228</v>
      </c>
      <c r="P18" s="295">
        <v>1.098</v>
      </c>
      <c r="Q18" s="294">
        <v>686.202</v>
      </c>
      <c r="R18" s="295">
        <f t="shared" si="4"/>
        <v>9980.284</v>
      </c>
      <c r="S18" s="297">
        <f t="shared" si="5"/>
        <v>0.01825319198412486</v>
      </c>
      <c r="T18" s="300">
        <v>3655.3399999999997</v>
      </c>
      <c r="U18" s="294">
        <v>897.2149999999998</v>
      </c>
      <c r="V18" s="295">
        <v>68.63799999999999</v>
      </c>
      <c r="W18" s="294">
        <v>853.945</v>
      </c>
      <c r="X18" s="295">
        <f t="shared" si="6"/>
        <v>5475.137999999999</v>
      </c>
      <c r="Y18" s="293">
        <f t="shared" si="7"/>
        <v>0.8228369768944639</v>
      </c>
    </row>
    <row r="19" spans="1:25" ht="18.75" customHeight="1">
      <c r="A19" s="299" t="s">
        <v>383</v>
      </c>
      <c r="B19" s="296">
        <v>247.144</v>
      </c>
      <c r="C19" s="294">
        <v>456.509</v>
      </c>
      <c r="D19" s="295">
        <v>0</v>
      </c>
      <c r="E19" s="343">
        <v>0</v>
      </c>
      <c r="F19" s="295">
        <f t="shared" si="0"/>
        <v>703.653</v>
      </c>
      <c r="G19" s="297">
        <f t="shared" si="1"/>
        <v>0.01496324180967756</v>
      </c>
      <c r="H19" s="296">
        <v>136.43300000000002</v>
      </c>
      <c r="I19" s="294">
        <v>285.621</v>
      </c>
      <c r="J19" s="295">
        <v>0</v>
      </c>
      <c r="K19" s="294"/>
      <c r="L19" s="295">
        <f t="shared" si="2"/>
        <v>422.054</v>
      </c>
      <c r="M19" s="298">
        <f t="shared" si="3"/>
        <v>0.6672108308415512</v>
      </c>
      <c r="N19" s="296">
        <v>2550.0589999999997</v>
      </c>
      <c r="O19" s="294">
        <v>3590.7659999999996</v>
      </c>
      <c r="P19" s="295">
        <v>0</v>
      </c>
      <c r="Q19" s="294">
        <v>96.09400000000001</v>
      </c>
      <c r="R19" s="295">
        <f t="shared" si="4"/>
        <v>6236.918999999999</v>
      </c>
      <c r="S19" s="297">
        <f t="shared" si="5"/>
        <v>0.01140685775038426</v>
      </c>
      <c r="T19" s="300">
        <v>2002.442</v>
      </c>
      <c r="U19" s="294">
        <v>3832.046</v>
      </c>
      <c r="V19" s="295">
        <v>0</v>
      </c>
      <c r="W19" s="294">
        <v>280.19500000000005</v>
      </c>
      <c r="X19" s="295">
        <f t="shared" si="6"/>
        <v>6114.682999999999</v>
      </c>
      <c r="Y19" s="293">
        <f t="shared" si="7"/>
        <v>0.019990570238882288</v>
      </c>
    </row>
    <row r="20" spans="1:25" ht="18.75" customHeight="1">
      <c r="A20" s="299" t="s">
        <v>384</v>
      </c>
      <c r="B20" s="296">
        <v>177.786</v>
      </c>
      <c r="C20" s="294">
        <v>452.09400000000005</v>
      </c>
      <c r="D20" s="295">
        <v>0</v>
      </c>
      <c r="E20" s="343">
        <v>13.4</v>
      </c>
      <c r="F20" s="295">
        <f t="shared" si="0"/>
        <v>643.2800000000001</v>
      </c>
      <c r="G20" s="297">
        <f t="shared" si="1"/>
        <v>0.013679404751105136</v>
      </c>
      <c r="H20" s="296">
        <v>112.00900000000001</v>
      </c>
      <c r="I20" s="294">
        <v>572.36</v>
      </c>
      <c r="J20" s="295">
        <v>3.78</v>
      </c>
      <c r="K20" s="294">
        <v>49.967999999999996</v>
      </c>
      <c r="L20" s="295">
        <f t="shared" si="2"/>
        <v>738.117</v>
      </c>
      <c r="M20" s="298">
        <f t="shared" si="3"/>
        <v>-0.12848505047302783</v>
      </c>
      <c r="N20" s="296">
        <v>3609.958999999999</v>
      </c>
      <c r="O20" s="294">
        <v>5070.387000000001</v>
      </c>
      <c r="P20" s="295">
        <v>11.207999999999998</v>
      </c>
      <c r="Q20" s="294">
        <v>920.0140000000001</v>
      </c>
      <c r="R20" s="295">
        <f t="shared" si="4"/>
        <v>9611.568</v>
      </c>
      <c r="S20" s="297">
        <f t="shared" si="5"/>
        <v>0.017578838034315557</v>
      </c>
      <c r="T20" s="300">
        <v>2053.6489999999994</v>
      </c>
      <c r="U20" s="294">
        <v>4891.508999999999</v>
      </c>
      <c r="V20" s="295">
        <v>23.269000000000002</v>
      </c>
      <c r="W20" s="294">
        <v>416.74699999999996</v>
      </c>
      <c r="X20" s="295">
        <f t="shared" si="6"/>
        <v>7385.173999999999</v>
      </c>
      <c r="Y20" s="293">
        <f t="shared" si="7"/>
        <v>0.30146804936484917</v>
      </c>
    </row>
    <row r="21" spans="1:25" ht="18.75" customHeight="1">
      <c r="A21" s="299" t="s">
        <v>406</v>
      </c>
      <c r="B21" s="296">
        <v>8.097</v>
      </c>
      <c r="C21" s="294">
        <v>245.89600000000002</v>
      </c>
      <c r="D21" s="295">
        <v>0</v>
      </c>
      <c r="E21" s="343">
        <v>0</v>
      </c>
      <c r="F21" s="295">
        <f t="shared" si="0"/>
        <v>253.99300000000002</v>
      </c>
      <c r="G21" s="297">
        <f t="shared" si="1"/>
        <v>0.0054011830788264</v>
      </c>
      <c r="H21" s="296">
        <v>1.999</v>
      </c>
      <c r="I21" s="294">
        <v>112.389</v>
      </c>
      <c r="J21" s="295"/>
      <c r="K21" s="294"/>
      <c r="L21" s="295">
        <f t="shared" si="2"/>
        <v>114.38799999999999</v>
      </c>
      <c r="M21" s="298">
        <f t="shared" si="3"/>
        <v>1.2204514459558697</v>
      </c>
      <c r="N21" s="296">
        <v>370.42100000000005</v>
      </c>
      <c r="O21" s="294">
        <v>1661.6020000000003</v>
      </c>
      <c r="P21" s="295">
        <v>0</v>
      </c>
      <c r="Q21" s="294">
        <v>3.9770000000000003</v>
      </c>
      <c r="R21" s="295">
        <f t="shared" si="4"/>
        <v>2036.0000000000005</v>
      </c>
      <c r="S21" s="297">
        <f t="shared" si="5"/>
        <v>0.003723691518165037</v>
      </c>
      <c r="T21" s="300">
        <v>182.07700000000003</v>
      </c>
      <c r="U21" s="294">
        <v>523.738</v>
      </c>
      <c r="V21" s="295"/>
      <c r="W21" s="294"/>
      <c r="X21" s="295">
        <f t="shared" si="6"/>
        <v>705.815</v>
      </c>
      <c r="Y21" s="293">
        <f t="shared" si="7"/>
        <v>1.884608573068014</v>
      </c>
    </row>
    <row r="22" spans="1:25" ht="18.75" customHeight="1">
      <c r="A22" s="299" t="s">
        <v>407</v>
      </c>
      <c r="B22" s="296">
        <v>137.305</v>
      </c>
      <c r="C22" s="294">
        <v>0</v>
      </c>
      <c r="D22" s="295">
        <v>0</v>
      </c>
      <c r="E22" s="294">
        <v>0</v>
      </c>
      <c r="F22" s="295">
        <f t="shared" si="0"/>
        <v>137.305</v>
      </c>
      <c r="G22" s="297">
        <f t="shared" si="1"/>
        <v>0.0029198026821143056</v>
      </c>
      <c r="H22" s="296">
        <v>60.966</v>
      </c>
      <c r="I22" s="294">
        <v>1.172</v>
      </c>
      <c r="J22" s="295"/>
      <c r="K22" s="294"/>
      <c r="L22" s="295">
        <f t="shared" si="2"/>
        <v>62.138</v>
      </c>
      <c r="M22" s="298" t="s">
        <v>51</v>
      </c>
      <c r="N22" s="296">
        <v>1169.901</v>
      </c>
      <c r="O22" s="294">
        <v>458.3809999999999</v>
      </c>
      <c r="P22" s="295"/>
      <c r="Q22" s="294">
        <v>14.412</v>
      </c>
      <c r="R22" s="295">
        <f t="shared" si="4"/>
        <v>1642.694</v>
      </c>
      <c r="S22" s="297">
        <f t="shared" si="5"/>
        <v>0.0030043642999708227</v>
      </c>
      <c r="T22" s="300">
        <v>502.176</v>
      </c>
      <c r="U22" s="294">
        <v>56.91799999999999</v>
      </c>
      <c r="V22" s="295"/>
      <c r="W22" s="294"/>
      <c r="X22" s="295">
        <f t="shared" si="6"/>
        <v>559.0939999999999</v>
      </c>
      <c r="Y22" s="293">
        <f t="shared" si="7"/>
        <v>1.9381356265672682</v>
      </c>
    </row>
    <row r="23" spans="1:25" ht="18.75" customHeight="1" thickBot="1">
      <c r="A23" s="299" t="s">
        <v>58</v>
      </c>
      <c r="B23" s="296">
        <v>18.047</v>
      </c>
      <c r="C23" s="294">
        <v>5.452</v>
      </c>
      <c r="D23" s="295">
        <v>0</v>
      </c>
      <c r="E23" s="294">
        <v>0</v>
      </c>
      <c r="F23" s="295">
        <f t="shared" si="0"/>
        <v>23.499000000000002</v>
      </c>
      <c r="G23" s="297">
        <f t="shared" si="1"/>
        <v>0.0004997082642802817</v>
      </c>
      <c r="H23" s="296">
        <v>16.107</v>
      </c>
      <c r="I23" s="294">
        <v>0.615</v>
      </c>
      <c r="J23" s="295">
        <v>0.19</v>
      </c>
      <c r="K23" s="294">
        <v>0.229</v>
      </c>
      <c r="L23" s="295">
        <f t="shared" si="2"/>
        <v>17.141</v>
      </c>
      <c r="M23" s="298" t="s">
        <v>51</v>
      </c>
      <c r="N23" s="296">
        <v>286.111</v>
      </c>
      <c r="O23" s="294">
        <v>32.101000000000006</v>
      </c>
      <c r="P23" s="295">
        <v>0.257</v>
      </c>
      <c r="Q23" s="294">
        <v>0.31499999999999995</v>
      </c>
      <c r="R23" s="295">
        <f t="shared" si="4"/>
        <v>318.784</v>
      </c>
      <c r="S23" s="297">
        <f t="shared" si="5"/>
        <v>0.0005830320613589012</v>
      </c>
      <c r="T23" s="300">
        <v>328.042</v>
      </c>
      <c r="U23" s="294">
        <v>8.874</v>
      </c>
      <c r="V23" s="295">
        <v>0.25</v>
      </c>
      <c r="W23" s="294">
        <v>0.309</v>
      </c>
      <c r="X23" s="295">
        <f t="shared" si="6"/>
        <v>337.475</v>
      </c>
      <c r="Y23" s="293">
        <f t="shared" si="7"/>
        <v>-0.05538484332172766</v>
      </c>
    </row>
    <row r="24" spans="1:25" s="333" customFormat="1" ht="18.75" customHeight="1">
      <c r="A24" s="342" t="s">
        <v>61</v>
      </c>
      <c r="B24" s="339">
        <f>SUM(B25:B31)</f>
        <v>2568.3070000000002</v>
      </c>
      <c r="C24" s="338">
        <f>SUM(C25:C31)</f>
        <v>1130.771</v>
      </c>
      <c r="D24" s="337">
        <f>SUM(D25:D31)</f>
        <v>55.563</v>
      </c>
      <c r="E24" s="338">
        <f>SUM(E25:E31)</f>
        <v>0.08</v>
      </c>
      <c r="F24" s="337">
        <f t="shared" si="0"/>
        <v>3754.7210000000005</v>
      </c>
      <c r="G24" s="340">
        <f t="shared" si="1"/>
        <v>0.07984446630778856</v>
      </c>
      <c r="H24" s="339">
        <f>SUM(H25:H31)</f>
        <v>2611.697</v>
      </c>
      <c r="I24" s="338">
        <f>SUM(I25:I31)</f>
        <v>1259.6460000000002</v>
      </c>
      <c r="J24" s="337">
        <f>SUM(J25:J31)</f>
        <v>71.269</v>
      </c>
      <c r="K24" s="338">
        <f>SUM(K25:K31)</f>
        <v>75.795</v>
      </c>
      <c r="L24" s="337">
        <f t="shared" si="2"/>
        <v>4018.407</v>
      </c>
      <c r="M24" s="341">
        <f aca="true" t="shared" si="8" ref="M24:M43">IF(ISERROR(F24/L24-1),"         /0",(F24/L24-1))</f>
        <v>-0.06561953530341746</v>
      </c>
      <c r="N24" s="339">
        <f>SUM(N25:N31)</f>
        <v>30713.827000000005</v>
      </c>
      <c r="O24" s="338">
        <f>SUM(O25:O31)</f>
        <v>14252.349000000002</v>
      </c>
      <c r="P24" s="337">
        <f>SUM(P25:P31)</f>
        <v>3295.1279999999997</v>
      </c>
      <c r="Q24" s="338">
        <f>SUM(Q25:Q31)</f>
        <v>250.496</v>
      </c>
      <c r="R24" s="337">
        <f t="shared" si="4"/>
        <v>48511.8</v>
      </c>
      <c r="S24" s="340">
        <f t="shared" si="5"/>
        <v>0.08872444901322131</v>
      </c>
      <c r="T24" s="339">
        <f>SUM(T25:T31)</f>
        <v>35771.69200000001</v>
      </c>
      <c r="U24" s="338">
        <f>SUM(U25:U31)</f>
        <v>13504.885</v>
      </c>
      <c r="V24" s="337">
        <f>SUM(V25:V31)</f>
        <v>909.1059999999998</v>
      </c>
      <c r="W24" s="338">
        <f>SUM(W25:W31)</f>
        <v>518.316</v>
      </c>
      <c r="X24" s="337">
        <f t="shared" si="6"/>
        <v>50703.99900000001</v>
      </c>
      <c r="Y24" s="334">
        <f t="shared" si="7"/>
        <v>-0.04323522884260089</v>
      </c>
    </row>
    <row r="25" spans="1:25" ht="18.75" customHeight="1">
      <c r="A25" s="299" t="s">
        <v>408</v>
      </c>
      <c r="B25" s="296">
        <v>1398.601</v>
      </c>
      <c r="C25" s="294">
        <v>29.325</v>
      </c>
      <c r="D25" s="295">
        <v>55.363</v>
      </c>
      <c r="E25" s="294">
        <v>0</v>
      </c>
      <c r="F25" s="295">
        <f t="shared" si="0"/>
        <v>1483.2890000000002</v>
      </c>
      <c r="G25" s="297">
        <f t="shared" si="1"/>
        <v>0.03154226867594513</v>
      </c>
      <c r="H25" s="296">
        <v>1418.845</v>
      </c>
      <c r="I25" s="294">
        <v>112.436</v>
      </c>
      <c r="J25" s="295"/>
      <c r="K25" s="294"/>
      <c r="L25" s="295">
        <f t="shared" si="2"/>
        <v>1531.281</v>
      </c>
      <c r="M25" s="298">
        <f t="shared" si="8"/>
        <v>-0.03134107978875189</v>
      </c>
      <c r="N25" s="296">
        <v>17441.54100000001</v>
      </c>
      <c r="O25" s="294">
        <v>438.143</v>
      </c>
      <c r="P25" s="295">
        <v>185.063</v>
      </c>
      <c r="Q25" s="294"/>
      <c r="R25" s="295">
        <f t="shared" si="4"/>
        <v>18064.747000000007</v>
      </c>
      <c r="S25" s="297">
        <f t="shared" si="5"/>
        <v>0.0330390693426804</v>
      </c>
      <c r="T25" s="296">
        <v>22471.52800000001</v>
      </c>
      <c r="U25" s="294">
        <v>370.36199999999997</v>
      </c>
      <c r="V25" s="295"/>
      <c r="W25" s="294"/>
      <c r="X25" s="278">
        <f t="shared" si="6"/>
        <v>22841.89000000001</v>
      </c>
      <c r="Y25" s="293">
        <f t="shared" si="7"/>
        <v>-0.20913956769776942</v>
      </c>
    </row>
    <row r="26" spans="1:25" ht="18.75" customHeight="1">
      <c r="A26" s="299" t="s">
        <v>386</v>
      </c>
      <c r="B26" s="296">
        <v>331.219</v>
      </c>
      <c r="C26" s="294">
        <v>567.2239999999999</v>
      </c>
      <c r="D26" s="295">
        <v>0</v>
      </c>
      <c r="E26" s="294">
        <v>0</v>
      </c>
      <c r="F26" s="295">
        <f t="shared" si="0"/>
        <v>898.443</v>
      </c>
      <c r="G26" s="297">
        <f t="shared" si="1"/>
        <v>0.019105467980968086</v>
      </c>
      <c r="H26" s="296">
        <v>571.287</v>
      </c>
      <c r="I26" s="294">
        <v>727.0799999999999</v>
      </c>
      <c r="J26" s="295">
        <v>0</v>
      </c>
      <c r="K26" s="294"/>
      <c r="L26" s="295">
        <f t="shared" si="2"/>
        <v>1298.367</v>
      </c>
      <c r="M26" s="298">
        <f t="shared" si="8"/>
        <v>-0.30802076762579456</v>
      </c>
      <c r="N26" s="296">
        <v>5228.468999999998</v>
      </c>
      <c r="O26" s="294">
        <v>7683.701000000002</v>
      </c>
      <c r="P26" s="295">
        <v>0</v>
      </c>
      <c r="Q26" s="294">
        <v>0</v>
      </c>
      <c r="R26" s="295">
        <f t="shared" si="4"/>
        <v>12912.17</v>
      </c>
      <c r="S26" s="297">
        <f t="shared" si="5"/>
        <v>0.023615391900837442</v>
      </c>
      <c r="T26" s="296">
        <v>5081.98</v>
      </c>
      <c r="U26" s="294">
        <v>8461.939000000002</v>
      </c>
      <c r="V26" s="295">
        <v>0</v>
      </c>
      <c r="W26" s="294">
        <v>0</v>
      </c>
      <c r="X26" s="278">
        <f t="shared" si="6"/>
        <v>13543.919000000002</v>
      </c>
      <c r="Y26" s="293">
        <f t="shared" si="7"/>
        <v>-0.04664447564992091</v>
      </c>
    </row>
    <row r="27" spans="1:25" ht="18.75" customHeight="1">
      <c r="A27" s="299" t="s">
        <v>409</v>
      </c>
      <c r="B27" s="296">
        <v>327.235</v>
      </c>
      <c r="C27" s="294">
        <v>130.718</v>
      </c>
      <c r="D27" s="295">
        <v>0</v>
      </c>
      <c r="E27" s="294">
        <v>0</v>
      </c>
      <c r="F27" s="295">
        <f t="shared" si="0"/>
        <v>457.953</v>
      </c>
      <c r="G27" s="297">
        <f t="shared" si="1"/>
        <v>0.009738410092001692</v>
      </c>
      <c r="H27" s="296">
        <v>244.269</v>
      </c>
      <c r="I27" s="294">
        <v>79.763</v>
      </c>
      <c r="J27" s="295"/>
      <c r="K27" s="294"/>
      <c r="L27" s="295">
        <f t="shared" si="2"/>
        <v>324.03200000000004</v>
      </c>
      <c r="M27" s="298">
        <f t="shared" si="8"/>
        <v>0.41329560043452473</v>
      </c>
      <c r="N27" s="296">
        <v>3232.194</v>
      </c>
      <c r="O27" s="294">
        <v>1006.8689999999999</v>
      </c>
      <c r="P27" s="295"/>
      <c r="Q27" s="294"/>
      <c r="R27" s="295">
        <f t="shared" si="4"/>
        <v>4239.063</v>
      </c>
      <c r="S27" s="297">
        <f t="shared" si="5"/>
        <v>0.007752928751506499</v>
      </c>
      <c r="T27" s="296">
        <v>3790.433</v>
      </c>
      <c r="U27" s="294">
        <v>1055.6009999999999</v>
      </c>
      <c r="V27" s="295"/>
      <c r="W27" s="294"/>
      <c r="X27" s="278">
        <f t="shared" si="6"/>
        <v>4846.034</v>
      </c>
      <c r="Y27" s="293">
        <f t="shared" si="7"/>
        <v>-0.1252510816061133</v>
      </c>
    </row>
    <row r="28" spans="1:25" ht="18.75" customHeight="1">
      <c r="A28" s="299" t="s">
        <v>389</v>
      </c>
      <c r="B28" s="296">
        <v>374.651</v>
      </c>
      <c r="C28" s="294">
        <v>0</v>
      </c>
      <c r="D28" s="295">
        <v>0</v>
      </c>
      <c r="E28" s="294">
        <v>0</v>
      </c>
      <c r="F28" s="295">
        <f t="shared" si="0"/>
        <v>374.651</v>
      </c>
      <c r="G28" s="297">
        <f t="shared" si="1"/>
        <v>0.00796698586837192</v>
      </c>
      <c r="H28" s="296">
        <v>224.1</v>
      </c>
      <c r="I28" s="294"/>
      <c r="J28" s="295"/>
      <c r="K28" s="294"/>
      <c r="L28" s="295">
        <f t="shared" si="2"/>
        <v>224.1</v>
      </c>
      <c r="M28" s="298">
        <f t="shared" si="8"/>
        <v>0.6718027666220439</v>
      </c>
      <c r="N28" s="296">
        <v>3656.2079999999996</v>
      </c>
      <c r="O28" s="294"/>
      <c r="P28" s="295"/>
      <c r="Q28" s="294"/>
      <c r="R28" s="295">
        <f t="shared" si="4"/>
        <v>3656.2079999999996</v>
      </c>
      <c r="S28" s="297">
        <f t="shared" si="5"/>
        <v>0.006686930608176399</v>
      </c>
      <c r="T28" s="296">
        <v>3736.3969999999995</v>
      </c>
      <c r="U28" s="294"/>
      <c r="V28" s="295"/>
      <c r="W28" s="294"/>
      <c r="X28" s="278">
        <f t="shared" si="6"/>
        <v>3736.3969999999995</v>
      </c>
      <c r="Y28" s="293">
        <f t="shared" si="7"/>
        <v>-0.021461584515778176</v>
      </c>
    </row>
    <row r="29" spans="1:25" ht="18.75" customHeight="1">
      <c r="A29" s="299" t="s">
        <v>387</v>
      </c>
      <c r="B29" s="296">
        <v>66.059</v>
      </c>
      <c r="C29" s="294">
        <v>213.99</v>
      </c>
      <c r="D29" s="295">
        <v>0</v>
      </c>
      <c r="E29" s="294">
        <v>0</v>
      </c>
      <c r="F29" s="295">
        <f t="shared" si="0"/>
        <v>280.049</v>
      </c>
      <c r="G29" s="297">
        <f t="shared" si="1"/>
        <v>0.005955266168919042</v>
      </c>
      <c r="H29" s="296">
        <v>37.812999999999995</v>
      </c>
      <c r="I29" s="294">
        <v>218.795</v>
      </c>
      <c r="J29" s="295"/>
      <c r="K29" s="294"/>
      <c r="L29" s="295">
        <f t="shared" si="2"/>
        <v>256.608</v>
      </c>
      <c r="M29" s="298">
        <f t="shared" si="8"/>
        <v>0.09134945130315497</v>
      </c>
      <c r="N29" s="296">
        <v>404.626</v>
      </c>
      <c r="O29" s="294">
        <v>2920.8489999999993</v>
      </c>
      <c r="P29" s="295"/>
      <c r="Q29" s="294"/>
      <c r="R29" s="295">
        <f t="shared" si="4"/>
        <v>3325.4749999999995</v>
      </c>
      <c r="S29" s="297">
        <f t="shared" si="5"/>
        <v>0.006082044720712118</v>
      </c>
      <c r="T29" s="296">
        <v>425.03999999999996</v>
      </c>
      <c r="U29" s="294">
        <v>3276.792</v>
      </c>
      <c r="V29" s="295"/>
      <c r="W29" s="294"/>
      <c r="X29" s="278">
        <f t="shared" si="6"/>
        <v>3701.832</v>
      </c>
      <c r="Y29" s="293">
        <f t="shared" si="7"/>
        <v>-0.1016677688236528</v>
      </c>
    </row>
    <row r="30" spans="1:25" ht="18.75" customHeight="1">
      <c r="A30" s="299" t="s">
        <v>388</v>
      </c>
      <c r="B30" s="296">
        <v>63.236999999999995</v>
      </c>
      <c r="C30" s="294">
        <v>189.514</v>
      </c>
      <c r="D30" s="295">
        <v>0</v>
      </c>
      <c r="E30" s="294">
        <v>0</v>
      </c>
      <c r="F30" s="295">
        <f t="shared" si="0"/>
        <v>252.751</v>
      </c>
      <c r="G30" s="297">
        <f t="shared" si="1"/>
        <v>0.005374771841572213</v>
      </c>
      <c r="H30" s="296">
        <v>111.199</v>
      </c>
      <c r="I30" s="294">
        <v>121.572</v>
      </c>
      <c r="J30" s="295">
        <v>71.039</v>
      </c>
      <c r="K30" s="294">
        <v>75.795</v>
      </c>
      <c r="L30" s="295">
        <f t="shared" si="2"/>
        <v>379.605</v>
      </c>
      <c r="M30" s="298">
        <f t="shared" si="8"/>
        <v>-0.334173680536347</v>
      </c>
      <c r="N30" s="296">
        <v>650.862</v>
      </c>
      <c r="O30" s="294">
        <v>2202.7870000000003</v>
      </c>
      <c r="P30" s="295">
        <v>3109.6549999999997</v>
      </c>
      <c r="Q30" s="294">
        <v>250.336</v>
      </c>
      <c r="R30" s="295">
        <f t="shared" si="4"/>
        <v>6213.64</v>
      </c>
      <c r="S30" s="297">
        <f t="shared" si="5"/>
        <v>0.01136428220281483</v>
      </c>
      <c r="T30" s="296">
        <v>208.435</v>
      </c>
      <c r="U30" s="294">
        <v>312.391</v>
      </c>
      <c r="V30" s="295">
        <v>908.5209999999997</v>
      </c>
      <c r="W30" s="294">
        <v>518.216</v>
      </c>
      <c r="X30" s="278">
        <f t="shared" si="6"/>
        <v>1947.5629999999996</v>
      </c>
      <c r="Y30" s="293">
        <f t="shared" si="7"/>
        <v>2.190469319862824</v>
      </c>
    </row>
    <row r="31" spans="1:25" ht="18.75" customHeight="1" thickBot="1">
      <c r="A31" s="299" t="s">
        <v>58</v>
      </c>
      <c r="B31" s="296">
        <v>7.305</v>
      </c>
      <c r="C31" s="294">
        <v>0</v>
      </c>
      <c r="D31" s="295">
        <v>0.2</v>
      </c>
      <c r="E31" s="294">
        <v>0.08</v>
      </c>
      <c r="F31" s="295">
        <f t="shared" si="0"/>
        <v>7.585</v>
      </c>
      <c r="G31" s="297">
        <f t="shared" si="1"/>
        <v>0.0001612956800104658</v>
      </c>
      <c r="H31" s="296">
        <v>4.184</v>
      </c>
      <c r="I31" s="294"/>
      <c r="J31" s="295">
        <v>0.23</v>
      </c>
      <c r="K31" s="294">
        <v>0</v>
      </c>
      <c r="L31" s="295">
        <f t="shared" si="2"/>
        <v>4.414000000000001</v>
      </c>
      <c r="M31" s="298">
        <f t="shared" si="8"/>
        <v>0.7183960126869051</v>
      </c>
      <c r="N31" s="296">
        <v>99.92699999999999</v>
      </c>
      <c r="O31" s="294">
        <v>0</v>
      </c>
      <c r="P31" s="295">
        <v>0.41000000000000003</v>
      </c>
      <c r="Q31" s="294">
        <v>0.16</v>
      </c>
      <c r="R31" s="295">
        <f t="shared" si="4"/>
        <v>100.49699999999999</v>
      </c>
      <c r="S31" s="297">
        <f t="shared" si="5"/>
        <v>0.00018380148649363044</v>
      </c>
      <c r="T31" s="296">
        <v>57.87899999999999</v>
      </c>
      <c r="U31" s="294">
        <v>27.8</v>
      </c>
      <c r="V31" s="295">
        <v>0.5850000000000001</v>
      </c>
      <c r="W31" s="294">
        <v>0.1</v>
      </c>
      <c r="X31" s="278">
        <f t="shared" si="6"/>
        <v>86.36399999999998</v>
      </c>
      <c r="Y31" s="293">
        <f t="shared" si="7"/>
        <v>0.16364457412810918</v>
      </c>
    </row>
    <row r="32" spans="1:25" s="333" customFormat="1" ht="18.75" customHeight="1">
      <c r="A32" s="342" t="s">
        <v>60</v>
      </c>
      <c r="B32" s="339">
        <f>SUM(B33:B37)</f>
        <v>2872.3559999999998</v>
      </c>
      <c r="C32" s="338">
        <f>SUM(C33:C37)</f>
        <v>2321.3759999999997</v>
      </c>
      <c r="D32" s="337">
        <f>SUM(D33:D37)</f>
        <v>0.896</v>
      </c>
      <c r="E32" s="338">
        <f>SUM(E33:E37)</f>
        <v>4.263</v>
      </c>
      <c r="F32" s="337">
        <f t="shared" si="0"/>
        <v>5198.891</v>
      </c>
      <c r="G32" s="340">
        <f t="shared" si="1"/>
        <v>0.11055486607057224</v>
      </c>
      <c r="H32" s="339">
        <f>SUM(H33:H37)</f>
        <v>2901.732</v>
      </c>
      <c r="I32" s="338">
        <f>SUM(I33:I37)</f>
        <v>2683.472</v>
      </c>
      <c r="J32" s="337">
        <f>SUM(J33:J37)</f>
        <v>0.5</v>
      </c>
      <c r="K32" s="338">
        <f>SUM(K33:K37)</f>
        <v>0.25</v>
      </c>
      <c r="L32" s="337">
        <f t="shared" si="2"/>
        <v>5585.954</v>
      </c>
      <c r="M32" s="341">
        <f t="shared" si="8"/>
        <v>-0.06929219252432084</v>
      </c>
      <c r="N32" s="339">
        <f>SUM(N33:N37)</f>
        <v>32458.89099999999</v>
      </c>
      <c r="O32" s="338">
        <f>SUM(O33:O37)</f>
        <v>26106.697000000007</v>
      </c>
      <c r="P32" s="337">
        <f>SUM(P33:P37)</f>
        <v>623.8879999999998</v>
      </c>
      <c r="Q32" s="338">
        <f>SUM(Q33:Q37)</f>
        <v>522.681</v>
      </c>
      <c r="R32" s="337">
        <f t="shared" si="4"/>
        <v>59712.15699999999</v>
      </c>
      <c r="S32" s="340">
        <f t="shared" si="5"/>
        <v>0.10920906313960656</v>
      </c>
      <c r="T32" s="339">
        <f>SUM(T33:T37)</f>
        <v>31072.706000000002</v>
      </c>
      <c r="U32" s="338">
        <f>SUM(U33:U37)</f>
        <v>26514.74600000001</v>
      </c>
      <c r="V32" s="337">
        <f>SUM(V33:V37)</f>
        <v>10.963000000000001</v>
      </c>
      <c r="W32" s="338">
        <f>SUM(W33:W37)</f>
        <v>91.697</v>
      </c>
      <c r="X32" s="337">
        <f t="shared" si="6"/>
        <v>57690.112000000016</v>
      </c>
      <c r="Y32" s="334">
        <f t="shared" si="7"/>
        <v>0.035050113960603424</v>
      </c>
    </row>
    <row r="33" spans="1:25" s="269" customFormat="1" ht="18.75" customHeight="1">
      <c r="A33" s="284" t="s">
        <v>390</v>
      </c>
      <c r="B33" s="282">
        <v>1462.2239999999997</v>
      </c>
      <c r="C33" s="279">
        <v>1539.2959999999996</v>
      </c>
      <c r="D33" s="278">
        <v>0</v>
      </c>
      <c r="E33" s="279">
        <v>0</v>
      </c>
      <c r="F33" s="278">
        <f t="shared" si="0"/>
        <v>3001.5199999999995</v>
      </c>
      <c r="G33" s="281">
        <f t="shared" si="1"/>
        <v>0.06382758199934255</v>
      </c>
      <c r="H33" s="282">
        <v>1712.093</v>
      </c>
      <c r="I33" s="279">
        <v>1804.6280000000004</v>
      </c>
      <c r="J33" s="278">
        <v>0</v>
      </c>
      <c r="K33" s="279">
        <v>0</v>
      </c>
      <c r="L33" s="278">
        <f t="shared" si="2"/>
        <v>3516.7210000000005</v>
      </c>
      <c r="M33" s="283">
        <f t="shared" si="8"/>
        <v>-0.14650039056268638</v>
      </c>
      <c r="N33" s="282">
        <v>17109.93599999999</v>
      </c>
      <c r="O33" s="279">
        <v>16362.991000000004</v>
      </c>
      <c r="P33" s="278">
        <v>613.0099999999998</v>
      </c>
      <c r="Q33" s="279">
        <v>432.13500000000005</v>
      </c>
      <c r="R33" s="278">
        <f t="shared" si="4"/>
        <v>34518.072</v>
      </c>
      <c r="S33" s="281">
        <f t="shared" si="5"/>
        <v>0.06313096853134087</v>
      </c>
      <c r="T33" s="280">
        <v>18551.308000000005</v>
      </c>
      <c r="U33" s="279">
        <v>16232.63200000001</v>
      </c>
      <c r="V33" s="278">
        <v>3.489</v>
      </c>
      <c r="W33" s="279">
        <v>1.3850000000000002</v>
      </c>
      <c r="X33" s="278">
        <f t="shared" si="6"/>
        <v>34788.81400000002</v>
      </c>
      <c r="Y33" s="277">
        <f t="shared" si="7"/>
        <v>-0.007782444092518381</v>
      </c>
    </row>
    <row r="34" spans="1:25" s="269" customFormat="1" ht="18.75" customHeight="1">
      <c r="A34" s="284" t="s">
        <v>391</v>
      </c>
      <c r="B34" s="282">
        <v>1085.2240000000002</v>
      </c>
      <c r="C34" s="279">
        <v>738.1659999999999</v>
      </c>
      <c r="D34" s="278">
        <v>0</v>
      </c>
      <c r="E34" s="279">
        <v>0</v>
      </c>
      <c r="F34" s="278">
        <f>SUM(B34:E34)</f>
        <v>1823.39</v>
      </c>
      <c r="G34" s="281">
        <f>F34/$F$9</f>
        <v>0.038774545810716314</v>
      </c>
      <c r="H34" s="282">
        <v>955.55</v>
      </c>
      <c r="I34" s="279">
        <v>671.865</v>
      </c>
      <c r="J34" s="278">
        <v>0</v>
      </c>
      <c r="K34" s="279"/>
      <c r="L34" s="278">
        <f>SUM(H34:K34)</f>
        <v>1627.415</v>
      </c>
      <c r="M34" s="283">
        <f>IF(ISERROR(F34/L34-1),"         /0",(F34/L34-1))</f>
        <v>0.12042103581446661</v>
      </c>
      <c r="N34" s="282">
        <v>12400.766999999998</v>
      </c>
      <c r="O34" s="279">
        <v>7810.527999999999</v>
      </c>
      <c r="P34" s="278">
        <v>0.9470000000000001</v>
      </c>
      <c r="Q34" s="279">
        <v>0</v>
      </c>
      <c r="R34" s="278">
        <f>SUM(N34:Q34)</f>
        <v>20212.242</v>
      </c>
      <c r="S34" s="281">
        <f>R34/$R$9</f>
        <v>0.036966676865667535</v>
      </c>
      <c r="T34" s="280">
        <v>10062.634</v>
      </c>
      <c r="U34" s="279">
        <v>8384.994</v>
      </c>
      <c r="V34" s="278">
        <v>0.6679999999999999</v>
      </c>
      <c r="W34" s="279">
        <v>3.5469999999999997</v>
      </c>
      <c r="X34" s="278">
        <f>SUM(T34:W34)</f>
        <v>18451.843</v>
      </c>
      <c r="Y34" s="277">
        <f>IF(ISERROR(R34/X34-1),"         /0",IF(R34/X34&gt;5,"  *  ",(R34/X34-1)))</f>
        <v>0.09540504978283182</v>
      </c>
    </row>
    <row r="35" spans="1:25" s="269" customFormat="1" ht="18.75" customHeight="1">
      <c r="A35" s="284" t="s">
        <v>392</v>
      </c>
      <c r="B35" s="282">
        <v>259.751</v>
      </c>
      <c r="C35" s="279">
        <v>25.443</v>
      </c>
      <c r="D35" s="278">
        <v>0</v>
      </c>
      <c r="E35" s="279">
        <v>3.923</v>
      </c>
      <c r="F35" s="278">
        <f>SUM(B35:E35)</f>
        <v>289.11699999999996</v>
      </c>
      <c r="G35" s="281">
        <f>F35/$F$9</f>
        <v>0.006148097971995495</v>
      </c>
      <c r="H35" s="282">
        <v>154.303</v>
      </c>
      <c r="I35" s="279">
        <v>195.986</v>
      </c>
      <c r="J35" s="278">
        <v>0</v>
      </c>
      <c r="K35" s="279">
        <v>0</v>
      </c>
      <c r="L35" s="278">
        <f>SUM(H35:K35)</f>
        <v>350.289</v>
      </c>
      <c r="M35" s="283">
        <f>IF(ISERROR(F35/L35-1),"         /0",(F35/L35-1))</f>
        <v>-0.17463294593892476</v>
      </c>
      <c r="N35" s="282">
        <v>2172.5040000000004</v>
      </c>
      <c r="O35" s="279">
        <v>1838.2919999999997</v>
      </c>
      <c r="P35" s="278">
        <v>0.11</v>
      </c>
      <c r="Q35" s="279">
        <v>9.021</v>
      </c>
      <c r="R35" s="278">
        <f>SUM(N35:Q35)</f>
        <v>4019.9270000000006</v>
      </c>
      <c r="S35" s="281">
        <f>R35/$R$9</f>
        <v>0.007352145419225255</v>
      </c>
      <c r="T35" s="280">
        <v>1580.2090000000003</v>
      </c>
      <c r="U35" s="279">
        <v>1640.5469999999998</v>
      </c>
      <c r="V35" s="278">
        <v>0</v>
      </c>
      <c r="W35" s="279">
        <v>83.9</v>
      </c>
      <c r="X35" s="278">
        <f>SUM(T35:W35)</f>
        <v>3304.6560000000004</v>
      </c>
      <c r="Y35" s="277">
        <f>IF(ISERROR(R35/X35-1),"         /0",IF(R35/X35&gt;5,"  *  ",(R35/X35-1)))</f>
        <v>0.21644340590972266</v>
      </c>
    </row>
    <row r="36" spans="1:25" s="269" customFormat="1" ht="18.75" customHeight="1">
      <c r="A36" s="284" t="s">
        <v>393</v>
      </c>
      <c r="B36" s="282">
        <v>38.455999999999996</v>
      </c>
      <c r="C36" s="279">
        <v>18.471</v>
      </c>
      <c r="D36" s="278">
        <v>0</v>
      </c>
      <c r="E36" s="279">
        <v>0</v>
      </c>
      <c r="F36" s="278">
        <f>SUM(B36:E36)</f>
        <v>56.92699999999999</v>
      </c>
      <c r="G36" s="281">
        <f>F36/$F$9</f>
        <v>0.0012105575709895563</v>
      </c>
      <c r="H36" s="282">
        <v>24.230999999999998</v>
      </c>
      <c r="I36" s="279">
        <v>5.9270000000000005</v>
      </c>
      <c r="J36" s="278"/>
      <c r="K36" s="279">
        <v>0</v>
      </c>
      <c r="L36" s="278">
        <f>SUM(H36:K36)</f>
        <v>30.157999999999998</v>
      </c>
      <c r="M36" s="283">
        <f>IF(ISERROR(F36/L36-1),"         /0",(F36/L36-1))</f>
        <v>0.887625174083162</v>
      </c>
      <c r="N36" s="282">
        <v>257.713</v>
      </c>
      <c r="O36" s="279">
        <v>76.271</v>
      </c>
      <c r="P36" s="278">
        <v>0</v>
      </c>
      <c r="Q36" s="279">
        <v>0</v>
      </c>
      <c r="R36" s="278">
        <f>SUM(N36:Q36)</f>
        <v>333.98400000000004</v>
      </c>
      <c r="S36" s="281">
        <f>R36/$R$9</f>
        <v>0.0006108317229876382</v>
      </c>
      <c r="T36" s="280">
        <v>163.58599999999998</v>
      </c>
      <c r="U36" s="279">
        <v>31.145000000000003</v>
      </c>
      <c r="V36" s="278">
        <v>0</v>
      </c>
      <c r="W36" s="279">
        <v>0</v>
      </c>
      <c r="X36" s="278">
        <f t="shared" si="6"/>
        <v>194.731</v>
      </c>
      <c r="Y36" s="277">
        <f>IF(ISERROR(R36/X36-1),"         /0",IF(R36/X36&gt;5,"  *  ",(R36/X36-1)))</f>
        <v>0.7151044261057564</v>
      </c>
    </row>
    <row r="37" spans="1:25" s="269" customFormat="1" ht="18.75" customHeight="1" thickBot="1">
      <c r="A37" s="284" t="s">
        <v>58</v>
      </c>
      <c r="B37" s="282">
        <v>26.700999999999997</v>
      </c>
      <c r="C37" s="279">
        <v>0</v>
      </c>
      <c r="D37" s="278">
        <v>0.896</v>
      </c>
      <c r="E37" s="279">
        <v>0.33999999999999997</v>
      </c>
      <c r="F37" s="278">
        <f>SUM(B37:E37)</f>
        <v>27.936999999999998</v>
      </c>
      <c r="G37" s="281">
        <f>F37/$F$9</f>
        <v>0.00059408271752833</v>
      </c>
      <c r="H37" s="282">
        <v>55.55500000000001</v>
      </c>
      <c r="I37" s="279">
        <v>5.066000000000001</v>
      </c>
      <c r="J37" s="278">
        <v>0.5</v>
      </c>
      <c r="K37" s="279">
        <v>0.25</v>
      </c>
      <c r="L37" s="278">
        <f>SUM(H37:K37)</f>
        <v>61.37100000000001</v>
      </c>
      <c r="M37" s="283">
        <f>IF(ISERROR(F37/L37-1),"         /0",(F37/L37-1))</f>
        <v>-0.54478499617083</v>
      </c>
      <c r="N37" s="282">
        <v>517.971</v>
      </c>
      <c r="O37" s="279">
        <v>18.615</v>
      </c>
      <c r="P37" s="278">
        <v>9.821000000000002</v>
      </c>
      <c r="Q37" s="279">
        <v>81.525</v>
      </c>
      <c r="R37" s="278">
        <f>SUM(N37:Q37)</f>
        <v>627.932</v>
      </c>
      <c r="S37" s="281">
        <f>R37/$R$9</f>
        <v>0.0011484406003852688</v>
      </c>
      <c r="T37" s="280">
        <v>714.969</v>
      </c>
      <c r="U37" s="279">
        <v>225.428</v>
      </c>
      <c r="V37" s="278">
        <v>6.806</v>
      </c>
      <c r="W37" s="279">
        <v>2.865</v>
      </c>
      <c r="X37" s="278">
        <f t="shared" si="6"/>
        <v>950.0680000000001</v>
      </c>
      <c r="Y37" s="277">
        <f>IF(ISERROR(R37/X37-1),"         /0",IF(R37/X37&gt;5,"  *  ",(R37/X37-1)))</f>
        <v>-0.3390662563100747</v>
      </c>
    </row>
    <row r="38" spans="1:25" s="333" customFormat="1" ht="18.75" customHeight="1">
      <c r="A38" s="342" t="s">
        <v>59</v>
      </c>
      <c r="B38" s="339">
        <f>SUM(B39:B42)</f>
        <v>594.569</v>
      </c>
      <c r="C38" s="338">
        <f>SUM(C39:C42)</f>
        <v>276.129</v>
      </c>
      <c r="D38" s="337">
        <f>SUM(D39:D42)</f>
        <v>0</v>
      </c>
      <c r="E38" s="338">
        <f>SUM(E39:E42)</f>
        <v>0</v>
      </c>
      <c r="F38" s="337">
        <f t="shared" si="0"/>
        <v>870.698</v>
      </c>
      <c r="G38" s="340">
        <f t="shared" si="1"/>
        <v>0.018515468160020112</v>
      </c>
      <c r="H38" s="339">
        <f>SUM(H39:H42)</f>
        <v>787.1869999999999</v>
      </c>
      <c r="I38" s="338">
        <f>SUM(I39:I42)</f>
        <v>375.45799999999997</v>
      </c>
      <c r="J38" s="337">
        <f>SUM(J39:J42)</f>
        <v>52.766000000000005</v>
      </c>
      <c r="K38" s="338">
        <f>SUM(K39:K42)</f>
        <v>3.136</v>
      </c>
      <c r="L38" s="337">
        <f t="shared" si="2"/>
        <v>1218.547</v>
      </c>
      <c r="M38" s="341">
        <f t="shared" si="8"/>
        <v>-0.2854621118430394</v>
      </c>
      <c r="N38" s="339">
        <f>SUM(N39:N42)</f>
        <v>6676.540000000001</v>
      </c>
      <c r="O38" s="338">
        <f>SUM(O39:O42)</f>
        <v>2422.044</v>
      </c>
      <c r="P38" s="337">
        <f>SUM(P39:P42)</f>
        <v>290.635</v>
      </c>
      <c r="Q38" s="338">
        <f>SUM(Q39:Q42)</f>
        <v>55.212999999999994</v>
      </c>
      <c r="R38" s="337">
        <f t="shared" si="4"/>
        <v>9444.432</v>
      </c>
      <c r="S38" s="340">
        <f t="shared" si="5"/>
        <v>0.017273158807606312</v>
      </c>
      <c r="T38" s="339">
        <f>SUM(T39:T42)</f>
        <v>8075.188999999997</v>
      </c>
      <c r="U38" s="338">
        <f>SUM(U39:U42)</f>
        <v>5291.504</v>
      </c>
      <c r="V38" s="337">
        <f>SUM(V39:V42)</f>
        <v>791.0820000000001</v>
      </c>
      <c r="W38" s="338">
        <f>SUM(W39:W42)</f>
        <v>60.459999999999994</v>
      </c>
      <c r="X38" s="337">
        <f t="shared" si="6"/>
        <v>14218.234999999995</v>
      </c>
      <c r="Y38" s="334">
        <f t="shared" si="7"/>
        <v>-0.3357521520779475</v>
      </c>
    </row>
    <row r="39" spans="1:25" ht="18.75" customHeight="1">
      <c r="A39" s="284" t="s">
        <v>396</v>
      </c>
      <c r="B39" s="282">
        <v>530.885</v>
      </c>
      <c r="C39" s="279">
        <v>138.337</v>
      </c>
      <c r="D39" s="278">
        <v>0</v>
      </c>
      <c r="E39" s="279">
        <v>0</v>
      </c>
      <c r="F39" s="278">
        <f t="shared" si="0"/>
        <v>669.222</v>
      </c>
      <c r="G39" s="281">
        <f t="shared" si="1"/>
        <v>0.014231063621353188</v>
      </c>
      <c r="H39" s="282">
        <v>694.2869999999999</v>
      </c>
      <c r="I39" s="279">
        <v>348.99699999999996</v>
      </c>
      <c r="J39" s="278">
        <v>0.054</v>
      </c>
      <c r="K39" s="279">
        <v>0</v>
      </c>
      <c r="L39" s="278">
        <f t="shared" si="2"/>
        <v>1043.338</v>
      </c>
      <c r="M39" s="283">
        <f t="shared" si="8"/>
        <v>-0.3585760319282917</v>
      </c>
      <c r="N39" s="282">
        <v>5481.97</v>
      </c>
      <c r="O39" s="279">
        <v>1527.694</v>
      </c>
      <c r="P39" s="278">
        <v>2.077</v>
      </c>
      <c r="Q39" s="279">
        <v>0.25</v>
      </c>
      <c r="R39" s="278">
        <f t="shared" si="4"/>
        <v>7011.991000000001</v>
      </c>
      <c r="S39" s="281">
        <f t="shared" si="5"/>
        <v>0.012824406391036136</v>
      </c>
      <c r="T39" s="280">
        <v>6246.028999999997</v>
      </c>
      <c r="U39" s="279">
        <v>4982.759</v>
      </c>
      <c r="V39" s="278">
        <v>2.4450000000000003</v>
      </c>
      <c r="W39" s="279">
        <v>0.239</v>
      </c>
      <c r="X39" s="278">
        <f t="shared" si="6"/>
        <v>11231.471999999996</v>
      </c>
      <c r="Y39" s="277">
        <f t="shared" si="7"/>
        <v>-0.37568370379234317</v>
      </c>
    </row>
    <row r="40" spans="1:25" ht="18.75" customHeight="1">
      <c r="A40" s="284" t="s">
        <v>410</v>
      </c>
      <c r="B40" s="282">
        <v>54.751000000000005</v>
      </c>
      <c r="C40" s="279">
        <v>79.55</v>
      </c>
      <c r="D40" s="278">
        <v>0</v>
      </c>
      <c r="E40" s="279">
        <v>0</v>
      </c>
      <c r="F40" s="278">
        <f>SUM(B40:E40)</f>
        <v>134.301</v>
      </c>
      <c r="G40" s="281">
        <f>F40/$F$9</f>
        <v>0.0028559223627007994</v>
      </c>
      <c r="H40" s="282">
        <v>91.198</v>
      </c>
      <c r="I40" s="279">
        <v>25.781</v>
      </c>
      <c r="J40" s="278"/>
      <c r="K40" s="279"/>
      <c r="L40" s="278">
        <f>SUM(H40:K40)</f>
        <v>116.97899999999998</v>
      </c>
      <c r="M40" s="283">
        <f>IF(ISERROR(F40/L40-1),"         /0",(F40/L40-1))</f>
        <v>0.14807786012874113</v>
      </c>
      <c r="N40" s="282">
        <v>1066.4780000000003</v>
      </c>
      <c r="O40" s="279">
        <v>593.9309999999999</v>
      </c>
      <c r="P40" s="278">
        <v>0</v>
      </c>
      <c r="Q40" s="279">
        <v>0</v>
      </c>
      <c r="R40" s="278">
        <f>SUM(N40:Q40)</f>
        <v>1660.409</v>
      </c>
      <c r="S40" s="281">
        <f>R40/$R$9</f>
        <v>0.003036763708244052</v>
      </c>
      <c r="T40" s="280">
        <v>1609.671</v>
      </c>
      <c r="U40" s="279">
        <v>154.376</v>
      </c>
      <c r="V40" s="278"/>
      <c r="W40" s="279"/>
      <c r="X40" s="278">
        <f>SUM(T40:W40)</f>
        <v>1764.047</v>
      </c>
      <c r="Y40" s="277">
        <f>IF(ISERROR(R40/X40-1),"         /0",IF(R40/X40&gt;5,"  *  ",(R40/X40-1)))</f>
        <v>-0.05875013534219886</v>
      </c>
    </row>
    <row r="41" spans="1:25" ht="18.75" customHeight="1">
      <c r="A41" s="284" t="s">
        <v>397</v>
      </c>
      <c r="B41" s="282">
        <v>8.933</v>
      </c>
      <c r="C41" s="279">
        <v>58.242000000000004</v>
      </c>
      <c r="D41" s="278">
        <v>0</v>
      </c>
      <c r="E41" s="279">
        <v>0</v>
      </c>
      <c r="F41" s="278">
        <f>SUM(B41:E41)</f>
        <v>67.17500000000001</v>
      </c>
      <c r="G41" s="281">
        <f>F41/$F$9</f>
        <v>0.0014284821759661228</v>
      </c>
      <c r="H41" s="282">
        <v>1.1</v>
      </c>
      <c r="I41" s="279">
        <v>0.6799999999999999</v>
      </c>
      <c r="J41" s="278">
        <v>52.712</v>
      </c>
      <c r="K41" s="279">
        <v>3.136</v>
      </c>
      <c r="L41" s="278">
        <f>SUM(H41:K41)</f>
        <v>57.62800000000001</v>
      </c>
      <c r="M41" s="283">
        <f>IF(ISERROR(F41/L41-1),"         /0",(F41/L41-1))</f>
        <v>0.1656659956965365</v>
      </c>
      <c r="N41" s="282">
        <v>103.43</v>
      </c>
      <c r="O41" s="279">
        <v>300.419</v>
      </c>
      <c r="P41" s="278">
        <v>288.468</v>
      </c>
      <c r="Q41" s="279">
        <v>54.962999999999994</v>
      </c>
      <c r="R41" s="278">
        <f>SUM(N41:Q41)</f>
        <v>747.28</v>
      </c>
      <c r="S41" s="281">
        <f>R41/$R$9</f>
        <v>0.0013667191540738545</v>
      </c>
      <c r="T41" s="280">
        <v>191.52500000000003</v>
      </c>
      <c r="U41" s="279">
        <v>148.97299999999998</v>
      </c>
      <c r="V41" s="278">
        <v>788.0640000000001</v>
      </c>
      <c r="W41" s="279">
        <v>59.37799999999999</v>
      </c>
      <c r="X41" s="278">
        <f>SUM(T41:W41)</f>
        <v>1187.94</v>
      </c>
      <c r="Y41" s="277">
        <f>IF(ISERROR(R41/X41-1),"         /0",IF(R41/X41&gt;5,"  *  ",(R41/X41-1)))</f>
        <v>-0.3709446605047394</v>
      </c>
    </row>
    <row r="42" spans="1:25" ht="18.75" customHeight="1" thickBot="1">
      <c r="A42" s="284" t="s">
        <v>58</v>
      </c>
      <c r="B42" s="282">
        <v>0</v>
      </c>
      <c r="C42" s="279">
        <v>0</v>
      </c>
      <c r="D42" s="278">
        <v>0</v>
      </c>
      <c r="E42" s="279">
        <v>0</v>
      </c>
      <c r="F42" s="278">
        <f t="shared" si="0"/>
        <v>0</v>
      </c>
      <c r="G42" s="281">
        <f t="shared" si="1"/>
        <v>0</v>
      </c>
      <c r="H42" s="282">
        <v>0.602</v>
      </c>
      <c r="I42" s="279">
        <v>0</v>
      </c>
      <c r="J42" s="278"/>
      <c r="K42" s="279"/>
      <c r="L42" s="278">
        <f t="shared" si="2"/>
        <v>0.602</v>
      </c>
      <c r="M42" s="283">
        <f t="shared" si="8"/>
        <v>-1</v>
      </c>
      <c r="N42" s="282">
        <v>24.662</v>
      </c>
      <c r="O42" s="279">
        <v>0</v>
      </c>
      <c r="P42" s="278">
        <v>0.09</v>
      </c>
      <c r="Q42" s="279"/>
      <c r="R42" s="278">
        <f t="shared" si="4"/>
        <v>24.752</v>
      </c>
      <c r="S42" s="281">
        <f t="shared" si="5"/>
        <v>4.5269554252269626E-05</v>
      </c>
      <c r="T42" s="280">
        <v>27.964000000000002</v>
      </c>
      <c r="U42" s="279">
        <v>5.396000000000001</v>
      </c>
      <c r="V42" s="278">
        <v>0.573</v>
      </c>
      <c r="W42" s="279">
        <v>0.843</v>
      </c>
      <c r="X42" s="278">
        <f t="shared" si="6"/>
        <v>34.775999999999996</v>
      </c>
      <c r="Y42" s="277">
        <f t="shared" si="7"/>
        <v>-0.288244766505636</v>
      </c>
    </row>
    <row r="43" spans="1:25" s="269" customFormat="1" ht="18.75" customHeight="1" thickBot="1">
      <c r="A43" s="329" t="s">
        <v>58</v>
      </c>
      <c r="B43" s="326">
        <v>87.669</v>
      </c>
      <c r="C43" s="325">
        <v>0</v>
      </c>
      <c r="D43" s="324">
        <v>0</v>
      </c>
      <c r="E43" s="325">
        <v>0</v>
      </c>
      <c r="F43" s="324">
        <f t="shared" si="0"/>
        <v>87.669</v>
      </c>
      <c r="G43" s="327">
        <f t="shared" si="1"/>
        <v>0.0018642888557465426</v>
      </c>
      <c r="H43" s="326">
        <v>105.453</v>
      </c>
      <c r="I43" s="325">
        <v>41.775999999999996</v>
      </c>
      <c r="J43" s="324">
        <v>0</v>
      </c>
      <c r="K43" s="325">
        <v>0</v>
      </c>
      <c r="L43" s="324">
        <f t="shared" si="2"/>
        <v>147.22899999999998</v>
      </c>
      <c r="M43" s="328">
        <f t="shared" si="8"/>
        <v>-0.40453986646652484</v>
      </c>
      <c r="N43" s="326">
        <v>698.8229999999999</v>
      </c>
      <c r="O43" s="325">
        <v>32.07</v>
      </c>
      <c r="P43" s="324">
        <v>0.545</v>
      </c>
      <c r="Q43" s="325">
        <v>0.16999999999999998</v>
      </c>
      <c r="R43" s="324">
        <f t="shared" si="4"/>
        <v>731.6079999999998</v>
      </c>
      <c r="S43" s="327">
        <f t="shared" si="5"/>
        <v>0.0013380562397945408</v>
      </c>
      <c r="T43" s="326">
        <v>579.129</v>
      </c>
      <c r="U43" s="325">
        <v>94.263</v>
      </c>
      <c r="V43" s="324">
        <v>0</v>
      </c>
      <c r="W43" s="325">
        <v>11.767</v>
      </c>
      <c r="X43" s="324">
        <v>0</v>
      </c>
      <c r="Y43" s="321" t="str">
        <f t="shared" si="7"/>
        <v>         /0</v>
      </c>
    </row>
    <row r="44" ht="15" thickTop="1">
      <c r="A44" s="164" t="s">
        <v>44</v>
      </c>
    </row>
    <row r="45" ht="14.25">
      <c r="A45" s="164" t="s">
        <v>57</v>
      </c>
    </row>
    <row r="46" ht="14.25">
      <c r="A46" s="171" t="s">
        <v>29</v>
      </c>
    </row>
  </sheetData>
  <sheetProtection/>
  <mergeCells count="26">
    <mergeCell ref="H7:I7"/>
    <mergeCell ref="J7:K7"/>
    <mergeCell ref="L7:L8"/>
    <mergeCell ref="N7:O7"/>
    <mergeCell ref="P7:Q7"/>
    <mergeCell ref="T7:U7"/>
    <mergeCell ref="X1:Y1"/>
    <mergeCell ref="A3:Y3"/>
    <mergeCell ref="A5:A8"/>
    <mergeCell ref="G6:G8"/>
    <mergeCell ref="B6:F6"/>
    <mergeCell ref="Y6:Y8"/>
    <mergeCell ref="D7:E7"/>
    <mergeCell ref="B7:C7"/>
    <mergeCell ref="V7:W7"/>
    <mergeCell ref="A4:Y4"/>
    <mergeCell ref="N6:R6"/>
    <mergeCell ref="T6:X6"/>
    <mergeCell ref="M6:M8"/>
    <mergeCell ref="S6:S8"/>
    <mergeCell ref="B5:M5"/>
    <mergeCell ref="N5:Y5"/>
    <mergeCell ref="F7:F8"/>
    <mergeCell ref="H6:L6"/>
    <mergeCell ref="R7:R8"/>
    <mergeCell ref="X7:X8"/>
  </mergeCells>
  <conditionalFormatting sqref="Y44:Y65536 M44:M65536 Y3 M3 M5 Y5">
    <cfRule type="cellIs" priority="2" dxfId="75" operator="lessThan" stopIfTrue="1">
      <formula>0</formula>
    </cfRule>
  </conditionalFormatting>
  <conditionalFormatting sqref="Y9:Y43 M9:M43">
    <cfRule type="cellIs" priority="3" dxfId="75" operator="lessThan" stopIfTrue="1">
      <formula>0</formula>
    </cfRule>
    <cfRule type="cellIs" priority="4" dxfId="77" operator="greaterThanOrEqual" stopIfTrue="1">
      <formula>0</formula>
    </cfRule>
  </conditionalFormatting>
  <conditionalFormatting sqref="M6:M8 Y6:Y8">
    <cfRule type="cellIs" priority="1" dxfId="75" operator="lessThan" stopIfTrue="1">
      <formula>0</formula>
    </cfRule>
  </conditionalFormatting>
  <hyperlinks>
    <hyperlink ref="X1:Y1" location="INDICE!A1" display="Volver al Indice"/>
  </hyperlinks>
  <printOptions/>
  <pageMargins left="0.2" right="0.22" top="0.54" bottom="0.1968503937007874" header="0.15748031496062992" footer="0.15748031496062992"/>
  <pageSetup horizontalDpi="600" verticalDpi="600" orientation="landscape" scale="5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30"/>
  </sheetPr>
  <dimension ref="A1:Y75"/>
  <sheetViews>
    <sheetView showGridLines="0" zoomScale="80" zoomScaleNormal="80" zoomScalePageLayoutView="0" workbookViewId="0" topLeftCell="A1">
      <selection activeCell="T72" sqref="T72:W72"/>
    </sheetView>
  </sheetViews>
  <sheetFormatPr defaultColWidth="8.00390625" defaultRowHeight="15"/>
  <cols>
    <col min="1" max="1" width="22.8515625" style="171" customWidth="1"/>
    <col min="2" max="2" width="8.421875" style="171" customWidth="1"/>
    <col min="3" max="3" width="9.7109375" style="171" bestFit="1" customWidth="1"/>
    <col min="4" max="4" width="8.00390625" style="171" bestFit="1" customWidth="1"/>
    <col min="5" max="5" width="9.7109375" style="171" bestFit="1" customWidth="1"/>
    <col min="6" max="6" width="8.57421875" style="171" customWidth="1"/>
    <col min="7" max="7" width="9.421875" style="171" customWidth="1"/>
    <col min="8" max="8" width="9.28125" style="171" bestFit="1" customWidth="1"/>
    <col min="9" max="9" width="9.7109375" style="171" bestFit="1" customWidth="1"/>
    <col min="10" max="10" width="8.140625" style="171" customWidth="1"/>
    <col min="11" max="11" width="9.00390625" style="171" customWidth="1"/>
    <col min="12" max="12" width="9.140625" style="171" customWidth="1"/>
    <col min="13" max="13" width="10.28125" style="171" bestFit="1" customWidth="1"/>
    <col min="14" max="14" width="9.28125" style="171" bestFit="1" customWidth="1"/>
    <col min="15" max="15" width="10.140625" style="171" customWidth="1"/>
    <col min="16" max="16" width="8.421875" style="171" bestFit="1" customWidth="1"/>
    <col min="17" max="17" width="9.140625" style="171" customWidth="1"/>
    <col min="18" max="18" width="9.8515625" style="171" bestFit="1" customWidth="1"/>
    <col min="19" max="19" width="9.140625" style="171" customWidth="1"/>
    <col min="20" max="20" width="10.421875" style="171" customWidth="1"/>
    <col min="21" max="21" width="10.28125" style="171" customWidth="1"/>
    <col min="22" max="22" width="8.8515625" style="171" customWidth="1"/>
    <col min="23" max="23" width="10.28125" style="171" customWidth="1"/>
    <col min="24" max="24" width="9.8515625" style="171" bestFit="1" customWidth="1"/>
    <col min="25" max="25" width="8.7109375" style="171" bestFit="1" customWidth="1"/>
    <col min="26" max="16384" width="8.00390625" style="171" customWidth="1"/>
  </cols>
  <sheetData>
    <row r="1" spans="24:25" ht="18.75" thickBot="1">
      <c r="X1" s="672" t="s">
        <v>28</v>
      </c>
      <c r="Y1" s="673"/>
    </row>
    <row r="2" ht="5.25" customHeight="1" thickBot="1"/>
    <row r="3" spans="1:25" ht="24.75" customHeight="1" thickTop="1">
      <c r="A3" s="730" t="s">
        <v>75</v>
      </c>
      <c r="B3" s="731"/>
      <c r="C3" s="731"/>
      <c r="D3" s="731"/>
      <c r="E3" s="731"/>
      <c r="F3" s="731"/>
      <c r="G3" s="731"/>
      <c r="H3" s="731"/>
      <c r="I3" s="731"/>
      <c r="J3" s="731"/>
      <c r="K3" s="731"/>
      <c r="L3" s="731"/>
      <c r="M3" s="731"/>
      <c r="N3" s="731"/>
      <c r="O3" s="731"/>
      <c r="P3" s="731"/>
      <c r="Q3" s="731"/>
      <c r="R3" s="731"/>
      <c r="S3" s="731"/>
      <c r="T3" s="731"/>
      <c r="U3" s="731"/>
      <c r="V3" s="731"/>
      <c r="W3" s="731"/>
      <c r="X3" s="731"/>
      <c r="Y3" s="732"/>
    </row>
    <row r="4" spans="1:25" ht="21" customHeight="1" thickBot="1">
      <c r="A4" s="741" t="s">
        <v>46</v>
      </c>
      <c r="B4" s="742"/>
      <c r="C4" s="742"/>
      <c r="D4" s="742"/>
      <c r="E4" s="742"/>
      <c r="F4" s="742"/>
      <c r="G4" s="742"/>
      <c r="H4" s="742"/>
      <c r="I4" s="742"/>
      <c r="J4" s="742"/>
      <c r="K4" s="742"/>
      <c r="L4" s="742"/>
      <c r="M4" s="742"/>
      <c r="N4" s="742"/>
      <c r="O4" s="742"/>
      <c r="P4" s="742"/>
      <c r="Q4" s="742"/>
      <c r="R4" s="742"/>
      <c r="S4" s="742"/>
      <c r="T4" s="742"/>
      <c r="U4" s="742"/>
      <c r="V4" s="742"/>
      <c r="W4" s="742"/>
      <c r="X4" s="742"/>
      <c r="Y4" s="743"/>
    </row>
    <row r="5" spans="1:25" s="320" customFormat="1" ht="15.75" customHeight="1" thickBot="1" thickTop="1">
      <c r="A5" s="677" t="s">
        <v>70</v>
      </c>
      <c r="B5" s="747" t="s">
        <v>37</v>
      </c>
      <c r="C5" s="748"/>
      <c r="D5" s="748"/>
      <c r="E5" s="748"/>
      <c r="F5" s="748"/>
      <c r="G5" s="748"/>
      <c r="H5" s="748"/>
      <c r="I5" s="748"/>
      <c r="J5" s="749"/>
      <c r="K5" s="749"/>
      <c r="L5" s="749"/>
      <c r="M5" s="749"/>
      <c r="N5" s="774" t="s">
        <v>36</v>
      </c>
      <c r="O5" s="748"/>
      <c r="P5" s="748"/>
      <c r="Q5" s="748"/>
      <c r="R5" s="748"/>
      <c r="S5" s="748"/>
      <c r="T5" s="748"/>
      <c r="U5" s="748"/>
      <c r="V5" s="748"/>
      <c r="W5" s="748"/>
      <c r="X5" s="748"/>
      <c r="Y5" s="751"/>
    </row>
    <row r="6" spans="1:25" s="211" customFormat="1" ht="26.25" customHeight="1" thickBot="1">
      <c r="A6" s="678"/>
      <c r="B6" s="767" t="s">
        <v>202</v>
      </c>
      <c r="C6" s="768"/>
      <c r="D6" s="768"/>
      <c r="E6" s="768"/>
      <c r="F6" s="768"/>
      <c r="G6" s="733" t="s">
        <v>35</v>
      </c>
      <c r="H6" s="767" t="s">
        <v>203</v>
      </c>
      <c r="I6" s="768"/>
      <c r="J6" s="768"/>
      <c r="K6" s="768"/>
      <c r="L6" s="768"/>
      <c r="M6" s="744" t="s">
        <v>34</v>
      </c>
      <c r="N6" s="767" t="s">
        <v>205</v>
      </c>
      <c r="O6" s="768"/>
      <c r="P6" s="768"/>
      <c r="Q6" s="768"/>
      <c r="R6" s="768"/>
      <c r="S6" s="733" t="s">
        <v>35</v>
      </c>
      <c r="T6" s="767" t="s">
        <v>206</v>
      </c>
      <c r="U6" s="768"/>
      <c r="V6" s="768"/>
      <c r="W6" s="768"/>
      <c r="X6" s="768"/>
      <c r="Y6" s="738" t="s">
        <v>34</v>
      </c>
    </row>
    <row r="7" spans="1:25" s="211" customFormat="1" ht="26.25" customHeight="1">
      <c r="A7" s="679"/>
      <c r="B7" s="671" t="s">
        <v>22</v>
      </c>
      <c r="C7" s="667"/>
      <c r="D7" s="666" t="s">
        <v>21</v>
      </c>
      <c r="E7" s="667"/>
      <c r="F7" s="769" t="s">
        <v>17</v>
      </c>
      <c r="G7" s="734"/>
      <c r="H7" s="671" t="s">
        <v>22</v>
      </c>
      <c r="I7" s="667"/>
      <c r="J7" s="666" t="s">
        <v>21</v>
      </c>
      <c r="K7" s="667"/>
      <c r="L7" s="769" t="s">
        <v>17</v>
      </c>
      <c r="M7" s="745"/>
      <c r="N7" s="671" t="s">
        <v>22</v>
      </c>
      <c r="O7" s="667"/>
      <c r="P7" s="666" t="s">
        <v>21</v>
      </c>
      <c r="Q7" s="667"/>
      <c r="R7" s="769" t="s">
        <v>17</v>
      </c>
      <c r="S7" s="734"/>
      <c r="T7" s="671" t="s">
        <v>22</v>
      </c>
      <c r="U7" s="667"/>
      <c r="V7" s="666" t="s">
        <v>21</v>
      </c>
      <c r="W7" s="667"/>
      <c r="X7" s="769" t="s">
        <v>17</v>
      </c>
      <c r="Y7" s="739"/>
    </row>
    <row r="8" spans="1:25" s="316" customFormat="1" ht="28.5" thickBot="1">
      <c r="A8" s="680"/>
      <c r="B8" s="319" t="s">
        <v>32</v>
      </c>
      <c r="C8" s="317" t="s">
        <v>31</v>
      </c>
      <c r="D8" s="318" t="s">
        <v>32</v>
      </c>
      <c r="E8" s="317" t="s">
        <v>31</v>
      </c>
      <c r="F8" s="729"/>
      <c r="G8" s="735"/>
      <c r="H8" s="319" t="s">
        <v>32</v>
      </c>
      <c r="I8" s="317" t="s">
        <v>31</v>
      </c>
      <c r="J8" s="318" t="s">
        <v>32</v>
      </c>
      <c r="K8" s="317" t="s">
        <v>31</v>
      </c>
      <c r="L8" s="729"/>
      <c r="M8" s="746"/>
      <c r="N8" s="319" t="s">
        <v>32</v>
      </c>
      <c r="O8" s="317" t="s">
        <v>31</v>
      </c>
      <c r="P8" s="318" t="s">
        <v>32</v>
      </c>
      <c r="Q8" s="317" t="s">
        <v>31</v>
      </c>
      <c r="R8" s="729"/>
      <c r="S8" s="735"/>
      <c r="T8" s="319" t="s">
        <v>32</v>
      </c>
      <c r="U8" s="317" t="s">
        <v>31</v>
      </c>
      <c r="V8" s="318" t="s">
        <v>32</v>
      </c>
      <c r="W8" s="317" t="s">
        <v>31</v>
      </c>
      <c r="X8" s="729"/>
      <c r="Y8" s="740"/>
    </row>
    <row r="9" spans="1:25" s="200" customFormat="1" ht="18" customHeight="1" thickBot="1" thickTop="1">
      <c r="A9" s="383" t="s">
        <v>24</v>
      </c>
      <c r="B9" s="381">
        <f>B10+B27+B46+B55+B67+B72</f>
        <v>23630.953000000005</v>
      </c>
      <c r="C9" s="380">
        <f>C10+C27+C46+C55+C67+C72</f>
        <v>19559.736</v>
      </c>
      <c r="D9" s="378">
        <f>D10+D27+D46+D55+D67+D72</f>
        <v>2184.1800000000007</v>
      </c>
      <c r="E9" s="379">
        <f>E10+E27+E46+E55+E67+E72</f>
        <v>1650.569</v>
      </c>
      <c r="F9" s="378">
        <f aca="true" t="shared" si="0" ref="F9:F44">SUM(B9:E9)</f>
        <v>47025.43800000001</v>
      </c>
      <c r="G9" s="391">
        <f aca="true" t="shared" si="1" ref="G9:G44">F9/$F$9</f>
        <v>1</v>
      </c>
      <c r="H9" s="381">
        <f>H10+H27+H46+H55+H67+H72</f>
        <v>21029.969000000005</v>
      </c>
      <c r="I9" s="380">
        <f>I10+I27+I46+I55+I67+I72</f>
        <v>18061.469</v>
      </c>
      <c r="J9" s="378">
        <f>J10+J27+J46+J55+J67+J72</f>
        <v>4626.323</v>
      </c>
      <c r="K9" s="379">
        <f>K10+K27+K46+K55+K67+K72</f>
        <v>3374.712</v>
      </c>
      <c r="L9" s="378">
        <f aca="true" t="shared" si="2" ref="L9:L45">SUM(H9:K9)</f>
        <v>47092.47300000001</v>
      </c>
      <c r="M9" s="511">
        <f aca="true" t="shared" si="3" ref="M9:M54">IF(ISERROR(F9/L9-1),"         /0",(F9/L9-1))</f>
        <v>-0.001423475891784265</v>
      </c>
      <c r="N9" s="516">
        <f>N10+N27+N46+N55+N67+N72</f>
        <v>283689.19999999995</v>
      </c>
      <c r="O9" s="380">
        <f>O10+O27+O46+O55+O67+O72</f>
        <v>192881.66999999998</v>
      </c>
      <c r="P9" s="378">
        <f>P10+P27+P46+P55+P67+P72</f>
        <v>42515.89199999999</v>
      </c>
      <c r="Q9" s="379">
        <f>Q10+Q27+Q46+Q55+Q67+Q72</f>
        <v>27682.483</v>
      </c>
      <c r="R9" s="378">
        <f aca="true" t="shared" si="4" ref="R9:R44">SUM(N9:Q9)</f>
        <v>546769.2449999999</v>
      </c>
      <c r="S9" s="570">
        <f aca="true" t="shared" si="5" ref="S9:S44">R9/$R$9</f>
        <v>1</v>
      </c>
      <c r="T9" s="381">
        <f>T10+T27+T46+T55+T67+T72</f>
        <v>286101.135</v>
      </c>
      <c r="U9" s="380">
        <f>U10+U27+U46+U55+U67+U72</f>
        <v>199812.77599999995</v>
      </c>
      <c r="V9" s="378">
        <f>V10+V27+V46+V55+V67+V72</f>
        <v>35689.10700000001</v>
      </c>
      <c r="W9" s="379">
        <f>W10+W27+W46+W55+W67+W72</f>
        <v>18211.627999999997</v>
      </c>
      <c r="X9" s="378">
        <f aca="true" t="shared" si="6" ref="X9:X44">SUM(T9:W9)</f>
        <v>539814.646</v>
      </c>
      <c r="Y9" s="377">
        <f>IF(ISERROR(R9/X9-1),"         /0",(R9/X9-1))</f>
        <v>0.012883309209064997</v>
      </c>
    </row>
    <row r="10" spans="1:25" s="285" customFormat="1" ht="18.75" customHeight="1">
      <c r="A10" s="292" t="s">
        <v>63</v>
      </c>
      <c r="B10" s="289">
        <f>SUM(B11:B26)</f>
        <v>13720.682000000003</v>
      </c>
      <c r="C10" s="288">
        <f>SUM(C11:C26)</f>
        <v>10879.686</v>
      </c>
      <c r="D10" s="287">
        <f>SUM(D11:D26)</f>
        <v>2094.8120000000004</v>
      </c>
      <c r="E10" s="363">
        <f>SUM(E11:E26)</f>
        <v>1327.8010000000002</v>
      </c>
      <c r="F10" s="287">
        <f t="shared" si="0"/>
        <v>28022.981000000003</v>
      </c>
      <c r="G10" s="290">
        <f t="shared" si="1"/>
        <v>0.5959111109183076</v>
      </c>
      <c r="H10" s="289">
        <f>SUM(H11:H26)</f>
        <v>11951.967</v>
      </c>
      <c r="I10" s="288">
        <f>SUM(I11:I26)</f>
        <v>8865.775999999998</v>
      </c>
      <c r="J10" s="287">
        <f>SUM(J11:J26)</f>
        <v>4497.618</v>
      </c>
      <c r="K10" s="363">
        <f>SUM(K11:K26)</f>
        <v>3103.674</v>
      </c>
      <c r="L10" s="287">
        <f t="shared" si="2"/>
        <v>28419.034999999996</v>
      </c>
      <c r="M10" s="512">
        <f t="shared" si="3"/>
        <v>-0.013936222676103949</v>
      </c>
      <c r="N10" s="517">
        <f>SUM(N11:N26)</f>
        <v>175140.02000000002</v>
      </c>
      <c r="O10" s="288">
        <f>SUM(O11:O26)</f>
        <v>93407.278</v>
      </c>
      <c r="P10" s="287">
        <f>SUM(P11:P26)</f>
        <v>38219.028</v>
      </c>
      <c r="Q10" s="363">
        <f>SUM(Q11:Q26)</f>
        <v>21968.086</v>
      </c>
      <c r="R10" s="287">
        <f t="shared" si="4"/>
        <v>328734.412</v>
      </c>
      <c r="S10" s="571">
        <f t="shared" si="5"/>
        <v>0.6012306196922251</v>
      </c>
      <c r="T10" s="289">
        <f>SUM(T11:T26)</f>
        <v>181109.40399999998</v>
      </c>
      <c r="U10" s="288">
        <f>SUM(U11:U26)</f>
        <v>99123.75199999998</v>
      </c>
      <c r="V10" s="287">
        <f>SUM(V11:V26)</f>
        <v>33280.656</v>
      </c>
      <c r="W10" s="363">
        <f>SUM(W11:W26)</f>
        <v>14647.225999999999</v>
      </c>
      <c r="X10" s="287">
        <f t="shared" si="6"/>
        <v>328161.038</v>
      </c>
      <c r="Y10" s="286">
        <f aca="true" t="shared" si="7" ref="Y10:Y45">IF(ISERROR(R10/X10-1),"         /0",IF(R10/X10&gt;5,"  *  ",(R10/X10-1)))</f>
        <v>0.0017472336249741982</v>
      </c>
    </row>
    <row r="11" spans="1:25" ht="18.75" customHeight="1">
      <c r="A11" s="284" t="s">
        <v>256</v>
      </c>
      <c r="B11" s="282">
        <v>4689.87</v>
      </c>
      <c r="C11" s="279">
        <v>3910.619</v>
      </c>
      <c r="D11" s="278">
        <v>0</v>
      </c>
      <c r="E11" s="331">
        <v>0</v>
      </c>
      <c r="F11" s="278">
        <f t="shared" si="0"/>
        <v>8600.489</v>
      </c>
      <c r="G11" s="281">
        <f t="shared" si="1"/>
        <v>0.18289014128906142</v>
      </c>
      <c r="H11" s="282">
        <v>2464.794</v>
      </c>
      <c r="I11" s="279">
        <v>1864.981</v>
      </c>
      <c r="J11" s="278"/>
      <c r="K11" s="331"/>
      <c r="L11" s="278">
        <f t="shared" si="2"/>
        <v>4329.775</v>
      </c>
      <c r="M11" s="513">
        <f t="shared" si="3"/>
        <v>0.9863593373789632</v>
      </c>
      <c r="N11" s="518">
        <v>55878.03299999999</v>
      </c>
      <c r="O11" s="279">
        <v>23464.094</v>
      </c>
      <c r="P11" s="278">
        <v>1691.914</v>
      </c>
      <c r="Q11" s="331">
        <v>854.3439999999999</v>
      </c>
      <c r="R11" s="278">
        <f t="shared" si="4"/>
        <v>81888.385</v>
      </c>
      <c r="S11" s="572">
        <f t="shared" si="5"/>
        <v>0.14976772331077257</v>
      </c>
      <c r="T11" s="282">
        <v>31180.432</v>
      </c>
      <c r="U11" s="279">
        <v>11339.348999999998</v>
      </c>
      <c r="V11" s="278">
        <v>56.257</v>
      </c>
      <c r="W11" s="331">
        <v>124.691</v>
      </c>
      <c r="X11" s="278">
        <f t="shared" si="6"/>
        <v>42700.729</v>
      </c>
      <c r="Y11" s="277">
        <f t="shared" si="7"/>
        <v>0.9177280322310186</v>
      </c>
    </row>
    <row r="12" spans="1:25" ht="18.75" customHeight="1">
      <c r="A12" s="284" t="s">
        <v>234</v>
      </c>
      <c r="B12" s="282">
        <v>3444.224</v>
      </c>
      <c r="C12" s="279">
        <v>3644.805</v>
      </c>
      <c r="D12" s="278">
        <v>0</v>
      </c>
      <c r="E12" s="331">
        <v>0</v>
      </c>
      <c r="F12" s="278">
        <f t="shared" si="0"/>
        <v>7089.029</v>
      </c>
      <c r="G12" s="281">
        <f t="shared" si="1"/>
        <v>0.15074881386538067</v>
      </c>
      <c r="H12" s="282">
        <v>3272.3800000000006</v>
      </c>
      <c r="I12" s="279">
        <v>4041.3050000000003</v>
      </c>
      <c r="J12" s="278"/>
      <c r="K12" s="331"/>
      <c r="L12" s="278">
        <f t="shared" si="2"/>
        <v>7313.685000000001</v>
      </c>
      <c r="M12" s="513">
        <f t="shared" si="3"/>
        <v>-0.0307172102708827</v>
      </c>
      <c r="N12" s="518">
        <v>37056.93</v>
      </c>
      <c r="O12" s="279">
        <v>36591.297999999995</v>
      </c>
      <c r="P12" s="278"/>
      <c r="Q12" s="331"/>
      <c r="R12" s="278">
        <f t="shared" si="4"/>
        <v>73648.228</v>
      </c>
      <c r="S12" s="572">
        <f t="shared" si="5"/>
        <v>0.13469709328658386</v>
      </c>
      <c r="T12" s="282">
        <v>50336.396000000015</v>
      </c>
      <c r="U12" s="279">
        <v>48808.942</v>
      </c>
      <c r="V12" s="278"/>
      <c r="W12" s="331"/>
      <c r="X12" s="278">
        <f t="shared" si="6"/>
        <v>99145.33800000002</v>
      </c>
      <c r="Y12" s="277">
        <f t="shared" si="7"/>
        <v>-0.2571690259404835</v>
      </c>
    </row>
    <row r="13" spans="1:25" ht="18.75" customHeight="1">
      <c r="A13" s="284" t="s">
        <v>257</v>
      </c>
      <c r="B13" s="282">
        <v>1651.021</v>
      </c>
      <c r="C13" s="279">
        <v>678.854</v>
      </c>
      <c r="D13" s="278">
        <v>0</v>
      </c>
      <c r="E13" s="331">
        <v>0</v>
      </c>
      <c r="F13" s="278">
        <f t="shared" si="0"/>
        <v>2329.875</v>
      </c>
      <c r="G13" s="281">
        <f t="shared" si="1"/>
        <v>0.04954499307374871</v>
      </c>
      <c r="H13" s="282">
        <v>2270.4610000000002</v>
      </c>
      <c r="I13" s="279">
        <v>1182.229</v>
      </c>
      <c r="J13" s="278"/>
      <c r="K13" s="331"/>
      <c r="L13" s="278">
        <f t="shared" si="2"/>
        <v>3452.6900000000005</v>
      </c>
      <c r="M13" s="513">
        <f t="shared" si="3"/>
        <v>-0.3252000614014001</v>
      </c>
      <c r="N13" s="518">
        <v>28325.927999999996</v>
      </c>
      <c r="O13" s="279">
        <v>7767.686</v>
      </c>
      <c r="P13" s="278"/>
      <c r="Q13" s="331"/>
      <c r="R13" s="278">
        <f t="shared" si="4"/>
        <v>36093.613999999994</v>
      </c>
      <c r="S13" s="572">
        <f t="shared" si="5"/>
        <v>0.06601251685251609</v>
      </c>
      <c r="T13" s="282">
        <v>30384.220000000005</v>
      </c>
      <c r="U13" s="279">
        <v>10335.7</v>
      </c>
      <c r="V13" s="278"/>
      <c r="W13" s="331"/>
      <c r="X13" s="278">
        <f t="shared" si="6"/>
        <v>40719.920000000006</v>
      </c>
      <c r="Y13" s="277">
        <f t="shared" si="7"/>
        <v>-0.11361284599773303</v>
      </c>
    </row>
    <row r="14" spans="1:25" ht="18.75" customHeight="1">
      <c r="A14" s="284" t="s">
        <v>259</v>
      </c>
      <c r="B14" s="282">
        <v>1315.8319999999999</v>
      </c>
      <c r="C14" s="279">
        <v>638.724</v>
      </c>
      <c r="D14" s="278">
        <v>0</v>
      </c>
      <c r="E14" s="331">
        <v>0</v>
      </c>
      <c r="F14" s="278">
        <f t="shared" si="0"/>
        <v>1954.556</v>
      </c>
      <c r="G14" s="281">
        <f t="shared" si="1"/>
        <v>0.041563802127690966</v>
      </c>
      <c r="H14" s="282">
        <v>948.074</v>
      </c>
      <c r="I14" s="279">
        <v>543.172</v>
      </c>
      <c r="J14" s="278"/>
      <c r="K14" s="331"/>
      <c r="L14" s="278">
        <f t="shared" si="2"/>
        <v>1491.246</v>
      </c>
      <c r="M14" s="513">
        <f t="shared" si="3"/>
        <v>0.31068649974585005</v>
      </c>
      <c r="N14" s="518">
        <v>17755.848</v>
      </c>
      <c r="O14" s="279">
        <v>6058.807000000001</v>
      </c>
      <c r="P14" s="278">
        <v>366.61400000000003</v>
      </c>
      <c r="Q14" s="331"/>
      <c r="R14" s="278">
        <f t="shared" si="4"/>
        <v>24181.269000000004</v>
      </c>
      <c r="S14" s="572">
        <f t="shared" si="5"/>
        <v>0.04422572999693867</v>
      </c>
      <c r="T14" s="282">
        <v>7618.042</v>
      </c>
      <c r="U14" s="279">
        <v>3399.84</v>
      </c>
      <c r="V14" s="278"/>
      <c r="W14" s="331"/>
      <c r="X14" s="278">
        <f t="shared" si="6"/>
        <v>11017.882000000001</v>
      </c>
      <c r="Y14" s="277">
        <f t="shared" si="7"/>
        <v>1.194729349978517</v>
      </c>
    </row>
    <row r="15" spans="1:25" ht="18.75" customHeight="1">
      <c r="A15" s="284" t="s">
        <v>260</v>
      </c>
      <c r="B15" s="282">
        <v>0</v>
      </c>
      <c r="C15" s="279">
        <v>0</v>
      </c>
      <c r="D15" s="278">
        <v>941.442</v>
      </c>
      <c r="E15" s="331">
        <v>957.239</v>
      </c>
      <c r="F15" s="278">
        <f t="shared" si="0"/>
        <v>1898.681</v>
      </c>
      <c r="G15" s="281">
        <f t="shared" si="1"/>
        <v>0.04037561542754795</v>
      </c>
      <c r="H15" s="282"/>
      <c r="I15" s="279"/>
      <c r="J15" s="278">
        <v>1032.363</v>
      </c>
      <c r="K15" s="331">
        <v>1227.875</v>
      </c>
      <c r="L15" s="278">
        <f t="shared" si="2"/>
        <v>2260.2380000000003</v>
      </c>
      <c r="M15" s="513">
        <f t="shared" si="3"/>
        <v>-0.1599641276715108</v>
      </c>
      <c r="N15" s="518"/>
      <c r="O15" s="279"/>
      <c r="P15" s="278">
        <v>14268.383000000002</v>
      </c>
      <c r="Q15" s="331">
        <v>12498.354</v>
      </c>
      <c r="R15" s="278">
        <f t="shared" si="4"/>
        <v>26766.737</v>
      </c>
      <c r="S15" s="572">
        <f t="shared" si="5"/>
        <v>0.04895435733588126</v>
      </c>
      <c r="T15" s="282"/>
      <c r="U15" s="279"/>
      <c r="V15" s="278">
        <v>2444.094</v>
      </c>
      <c r="W15" s="331">
        <v>3362.737</v>
      </c>
      <c r="X15" s="278">
        <f t="shared" si="6"/>
        <v>5806.831</v>
      </c>
      <c r="Y15" s="277">
        <f t="shared" si="7"/>
        <v>3.609525746487198</v>
      </c>
    </row>
    <row r="16" spans="1:25" ht="18.75" customHeight="1">
      <c r="A16" s="284" t="s">
        <v>261</v>
      </c>
      <c r="B16" s="282">
        <v>1187.548</v>
      </c>
      <c r="C16" s="279">
        <v>553.0219999999999</v>
      </c>
      <c r="D16" s="278">
        <v>0</v>
      </c>
      <c r="E16" s="331">
        <v>0</v>
      </c>
      <c r="F16" s="278">
        <f>SUM(B16:E16)</f>
        <v>1740.57</v>
      </c>
      <c r="G16" s="281">
        <f>F16/$F$9</f>
        <v>0.03701337135871014</v>
      </c>
      <c r="H16" s="282">
        <v>946.031</v>
      </c>
      <c r="I16" s="279">
        <v>371.21000000000004</v>
      </c>
      <c r="J16" s="278"/>
      <c r="K16" s="331"/>
      <c r="L16" s="278">
        <f>SUM(H16:K16)</f>
        <v>1317.241</v>
      </c>
      <c r="M16" s="513">
        <f>IF(ISERROR(F16/L16-1),"         /0",(F16/L16-1))</f>
        <v>0.3213755113908541</v>
      </c>
      <c r="N16" s="518">
        <v>15781.399000000003</v>
      </c>
      <c r="O16" s="279">
        <v>7105.128</v>
      </c>
      <c r="P16" s="278"/>
      <c r="Q16" s="331"/>
      <c r="R16" s="278">
        <f>SUM(N16:Q16)</f>
        <v>22886.527000000002</v>
      </c>
      <c r="S16" s="572">
        <f>R16/$R$9</f>
        <v>0.041857743845852204</v>
      </c>
      <c r="T16" s="282">
        <v>13933.149000000001</v>
      </c>
      <c r="U16" s="279">
        <v>5639.947999999999</v>
      </c>
      <c r="V16" s="278"/>
      <c r="W16" s="331"/>
      <c r="X16" s="278">
        <f>SUM(T16:W16)</f>
        <v>19573.097</v>
      </c>
      <c r="Y16" s="277">
        <f>IF(ISERROR(R16/X16-1),"         /0",IF(R16/X16&gt;5,"  *  ",(R16/X16-1)))</f>
        <v>0.16928491183587346</v>
      </c>
    </row>
    <row r="17" spans="1:25" ht="18.75" customHeight="1">
      <c r="A17" s="284" t="s">
        <v>262</v>
      </c>
      <c r="B17" s="282">
        <v>0</v>
      </c>
      <c r="C17" s="279">
        <v>0</v>
      </c>
      <c r="D17" s="278">
        <v>939.011</v>
      </c>
      <c r="E17" s="331">
        <v>268.391</v>
      </c>
      <c r="F17" s="278">
        <f>SUM(B17:E17)</f>
        <v>1207.402</v>
      </c>
      <c r="G17" s="281">
        <f>F17/$F$9</f>
        <v>0.025675507796439873</v>
      </c>
      <c r="H17" s="282"/>
      <c r="I17" s="279"/>
      <c r="J17" s="278"/>
      <c r="K17" s="331"/>
      <c r="L17" s="278">
        <f>SUM(H17:K17)</f>
        <v>0</v>
      </c>
      <c r="M17" s="513" t="str">
        <f>IF(ISERROR(F17/L17-1),"         /0",(F17/L17-1))</f>
        <v>         /0</v>
      </c>
      <c r="N17" s="518"/>
      <c r="O17" s="279"/>
      <c r="P17" s="278">
        <v>7048.348</v>
      </c>
      <c r="Q17" s="331">
        <v>3549.509</v>
      </c>
      <c r="R17" s="278">
        <f>SUM(N17:Q17)</f>
        <v>10597.857</v>
      </c>
      <c r="S17" s="572">
        <f>R17/$R$9</f>
        <v>0.019382686749325122</v>
      </c>
      <c r="T17" s="282"/>
      <c r="U17" s="279"/>
      <c r="V17" s="278"/>
      <c r="W17" s="331"/>
      <c r="X17" s="278">
        <f>SUM(T17:W17)</f>
        <v>0</v>
      </c>
      <c r="Y17" s="277" t="str">
        <f>IF(ISERROR(R17/X17-1),"         /0",IF(R17/X17&gt;5,"  *  ",(R17/X17-1)))</f>
        <v>         /0</v>
      </c>
    </row>
    <row r="18" spans="1:25" ht="18.75" customHeight="1">
      <c r="A18" s="284" t="s">
        <v>208</v>
      </c>
      <c r="B18" s="282">
        <v>566.174</v>
      </c>
      <c r="C18" s="279">
        <v>456.128</v>
      </c>
      <c r="D18" s="278">
        <v>0</v>
      </c>
      <c r="E18" s="331">
        <v>0</v>
      </c>
      <c r="F18" s="278">
        <f>SUM(B18:E18)</f>
        <v>1022.3019999999999</v>
      </c>
      <c r="G18" s="281">
        <f>F18/$F$9</f>
        <v>0.021739340311939248</v>
      </c>
      <c r="H18" s="282">
        <v>576.992</v>
      </c>
      <c r="I18" s="279">
        <v>290.4960000000001</v>
      </c>
      <c r="J18" s="278">
        <v>6.271</v>
      </c>
      <c r="K18" s="331">
        <v>4.873</v>
      </c>
      <c r="L18" s="278">
        <f>SUM(H18:K18)</f>
        <v>878.6320000000001</v>
      </c>
      <c r="M18" s="513">
        <f>IF(ISERROR(F18/L18-1),"         /0",(F18/L18-1))</f>
        <v>0.1635155560006918</v>
      </c>
      <c r="N18" s="518">
        <v>5414.330999999998</v>
      </c>
      <c r="O18" s="279">
        <v>3929.806</v>
      </c>
      <c r="P18" s="278">
        <v>2.655</v>
      </c>
      <c r="Q18" s="331">
        <v>0</v>
      </c>
      <c r="R18" s="278">
        <f>SUM(N18:Q18)</f>
        <v>9346.792</v>
      </c>
      <c r="S18" s="572">
        <f>R18/$R$9</f>
        <v>0.017094582560143817</v>
      </c>
      <c r="T18" s="282">
        <v>7201.616000000001</v>
      </c>
      <c r="U18" s="279">
        <v>4645.813000000001</v>
      </c>
      <c r="V18" s="278">
        <v>25.236</v>
      </c>
      <c r="W18" s="331">
        <v>11.104</v>
      </c>
      <c r="X18" s="278">
        <f>SUM(T18:W18)</f>
        <v>11883.769000000002</v>
      </c>
      <c r="Y18" s="277">
        <f>IF(ISERROR(R18/X18-1),"         /0",IF(R18/X18&gt;5,"  *  ",(R18/X18-1)))</f>
        <v>-0.21348252393664013</v>
      </c>
    </row>
    <row r="19" spans="1:25" ht="18.75" customHeight="1">
      <c r="A19" s="284" t="s">
        <v>258</v>
      </c>
      <c r="B19" s="282">
        <v>83.116</v>
      </c>
      <c r="C19" s="279">
        <v>579.484</v>
      </c>
      <c r="D19" s="278">
        <v>0</v>
      </c>
      <c r="E19" s="331">
        <v>0</v>
      </c>
      <c r="F19" s="278">
        <f>SUM(B19:E19)</f>
        <v>662.6</v>
      </c>
      <c r="G19" s="281">
        <f>F19/$F$9</f>
        <v>0.014090246219503577</v>
      </c>
      <c r="H19" s="282">
        <v>0</v>
      </c>
      <c r="I19" s="279"/>
      <c r="J19" s="278"/>
      <c r="K19" s="331"/>
      <c r="L19" s="278">
        <f>SUM(H19:K19)</f>
        <v>0</v>
      </c>
      <c r="M19" s="513" t="str">
        <f>IF(ISERROR(F19/L19-1),"         /0",(F19/L19-1))</f>
        <v>         /0</v>
      </c>
      <c r="N19" s="518">
        <v>1200.4009999999998</v>
      </c>
      <c r="O19" s="279">
        <v>3864.526</v>
      </c>
      <c r="P19" s="278"/>
      <c r="Q19" s="331"/>
      <c r="R19" s="278">
        <f>SUM(N19:Q19)</f>
        <v>5064.927</v>
      </c>
      <c r="S19" s="572">
        <f>R19/$R$9</f>
        <v>0.009263372156200923</v>
      </c>
      <c r="T19" s="282">
        <v>249.47599999999994</v>
      </c>
      <c r="U19" s="279">
        <v>687.072</v>
      </c>
      <c r="V19" s="278"/>
      <c r="W19" s="331"/>
      <c r="X19" s="278">
        <f>SUM(T19:W19)</f>
        <v>936.548</v>
      </c>
      <c r="Y19" s="277" t="str">
        <f>IF(ISERROR(R19/X19-1),"         /0",IF(R19/X19&gt;5,"  *  ",(R19/X19-1)))</f>
        <v>  *  </v>
      </c>
    </row>
    <row r="20" spans="1:25" ht="18.75" customHeight="1">
      <c r="A20" s="284" t="s">
        <v>265</v>
      </c>
      <c r="B20" s="282">
        <v>388.922</v>
      </c>
      <c r="C20" s="279">
        <v>140.076</v>
      </c>
      <c r="D20" s="278">
        <v>0</v>
      </c>
      <c r="E20" s="331">
        <v>0</v>
      </c>
      <c r="F20" s="278">
        <f>SUM(B20:E20)</f>
        <v>528.998</v>
      </c>
      <c r="G20" s="281">
        <f>F20/$F$9</f>
        <v>0.011249188152165641</v>
      </c>
      <c r="H20" s="282">
        <v>386.514</v>
      </c>
      <c r="I20" s="279">
        <v>129.675</v>
      </c>
      <c r="J20" s="278"/>
      <c r="K20" s="331"/>
      <c r="L20" s="278">
        <f>SUM(H20:K20)</f>
        <v>516.1890000000001</v>
      </c>
      <c r="M20" s="513">
        <f>IF(ISERROR(F20/L20-1),"         /0",(F20/L20-1))</f>
        <v>0.02481455435896529</v>
      </c>
      <c r="N20" s="518">
        <v>3907.918</v>
      </c>
      <c r="O20" s="279">
        <v>1835.664</v>
      </c>
      <c r="P20" s="278"/>
      <c r="Q20" s="331"/>
      <c r="R20" s="278">
        <f>SUM(N20:Q20)</f>
        <v>5743.582</v>
      </c>
      <c r="S20" s="572">
        <f>R20/$R$9</f>
        <v>0.010504581324796352</v>
      </c>
      <c r="T20" s="282">
        <v>4276.553999999999</v>
      </c>
      <c r="U20" s="279">
        <v>1772.8239999999998</v>
      </c>
      <c r="V20" s="278"/>
      <c r="W20" s="331"/>
      <c r="X20" s="278">
        <f>SUM(T20:W20)</f>
        <v>6049.377999999999</v>
      </c>
      <c r="Y20" s="277">
        <f>IF(ISERROR(R20/X20-1),"         /0",IF(R20/X20&gt;5,"  *  ",(R20/X20-1)))</f>
        <v>-0.050549990428767844</v>
      </c>
    </row>
    <row r="21" spans="1:25" ht="18.75" customHeight="1">
      <c r="A21" s="284" t="s">
        <v>267</v>
      </c>
      <c r="B21" s="282">
        <v>0</v>
      </c>
      <c r="C21" s="279">
        <v>0</v>
      </c>
      <c r="D21" s="278">
        <v>214.309</v>
      </c>
      <c r="E21" s="331">
        <v>102.17099999999999</v>
      </c>
      <c r="F21" s="278">
        <f t="shared" si="0"/>
        <v>316.48</v>
      </c>
      <c r="G21" s="281">
        <f t="shared" si="1"/>
        <v>0.006729974529955467</v>
      </c>
      <c r="H21" s="282"/>
      <c r="I21" s="279"/>
      <c r="J21" s="278">
        <v>3093</v>
      </c>
      <c r="K21" s="331">
        <v>1483.2340000000002</v>
      </c>
      <c r="L21" s="278">
        <f t="shared" si="2"/>
        <v>4576.234</v>
      </c>
      <c r="M21" s="513">
        <f t="shared" si="3"/>
        <v>-0.9308426972921402</v>
      </c>
      <c r="N21" s="518"/>
      <c r="O21" s="279"/>
      <c r="P21" s="278">
        <v>10985.988</v>
      </c>
      <c r="Q21" s="331">
        <v>3008.7909999999997</v>
      </c>
      <c r="R21" s="278">
        <f t="shared" si="4"/>
        <v>13994.778999999999</v>
      </c>
      <c r="S21" s="572">
        <f t="shared" si="5"/>
        <v>0.025595402682168054</v>
      </c>
      <c r="T21" s="282"/>
      <c r="U21" s="279"/>
      <c r="V21" s="278">
        <v>25698.551</v>
      </c>
      <c r="W21" s="331">
        <v>9362.678</v>
      </c>
      <c r="X21" s="278">
        <f t="shared" si="6"/>
        <v>35061.229</v>
      </c>
      <c r="Y21" s="277">
        <f t="shared" si="7"/>
        <v>-0.6008474489014632</v>
      </c>
    </row>
    <row r="22" spans="1:25" ht="18.75" customHeight="1">
      <c r="A22" s="284" t="s">
        <v>251</v>
      </c>
      <c r="B22" s="282">
        <v>138.664</v>
      </c>
      <c r="C22" s="279">
        <v>98.373</v>
      </c>
      <c r="D22" s="278">
        <v>0</v>
      </c>
      <c r="E22" s="331">
        <v>0</v>
      </c>
      <c r="F22" s="278">
        <f t="shared" si="0"/>
        <v>237.03699999999998</v>
      </c>
      <c r="G22" s="281">
        <f t="shared" si="1"/>
        <v>0.0050406122745736024</v>
      </c>
      <c r="H22" s="282">
        <v>108.109</v>
      </c>
      <c r="I22" s="279">
        <v>64.466</v>
      </c>
      <c r="J22" s="278"/>
      <c r="K22" s="331"/>
      <c r="L22" s="278">
        <f t="shared" si="2"/>
        <v>172.575</v>
      </c>
      <c r="M22" s="513">
        <f t="shared" si="3"/>
        <v>0.3735303491235695</v>
      </c>
      <c r="N22" s="518">
        <v>1022.7450000000001</v>
      </c>
      <c r="O22" s="279">
        <v>907.695</v>
      </c>
      <c r="P22" s="278"/>
      <c r="Q22" s="331"/>
      <c r="R22" s="278">
        <f t="shared" si="4"/>
        <v>1930.44</v>
      </c>
      <c r="S22" s="572">
        <f t="shared" si="5"/>
        <v>0.003530630183853886</v>
      </c>
      <c r="T22" s="282">
        <v>1035.656</v>
      </c>
      <c r="U22" s="279">
        <v>956.8249999999999</v>
      </c>
      <c r="V22" s="278"/>
      <c r="W22" s="331"/>
      <c r="X22" s="278">
        <f t="shared" si="6"/>
        <v>1992.4809999999998</v>
      </c>
      <c r="Y22" s="277">
        <f t="shared" si="7"/>
        <v>-0.031137561663072133</v>
      </c>
    </row>
    <row r="23" spans="1:25" ht="18.75" customHeight="1">
      <c r="A23" s="284" t="s">
        <v>235</v>
      </c>
      <c r="B23" s="282">
        <v>75.104</v>
      </c>
      <c r="C23" s="279">
        <v>94.226</v>
      </c>
      <c r="D23" s="278">
        <v>0</v>
      </c>
      <c r="E23" s="331">
        <v>0</v>
      </c>
      <c r="F23" s="278">
        <f t="shared" si="0"/>
        <v>169.32999999999998</v>
      </c>
      <c r="G23" s="281">
        <f t="shared" si="1"/>
        <v>0.0036008170726660738</v>
      </c>
      <c r="H23" s="282">
        <v>183.784</v>
      </c>
      <c r="I23" s="279">
        <v>286.266</v>
      </c>
      <c r="J23" s="278"/>
      <c r="K23" s="331"/>
      <c r="L23" s="278">
        <f t="shared" si="2"/>
        <v>470.05</v>
      </c>
      <c r="M23" s="513">
        <f t="shared" si="3"/>
        <v>-0.6397617274758005</v>
      </c>
      <c r="N23" s="518">
        <v>1147.8229999999999</v>
      </c>
      <c r="O23" s="279">
        <v>1021.6979999999999</v>
      </c>
      <c r="P23" s="278"/>
      <c r="Q23" s="331"/>
      <c r="R23" s="278">
        <f t="shared" si="4"/>
        <v>2169.5209999999997</v>
      </c>
      <c r="S23" s="572">
        <f t="shared" si="5"/>
        <v>0.003967891427397311</v>
      </c>
      <c r="T23" s="282">
        <v>1795.482</v>
      </c>
      <c r="U23" s="279">
        <v>1944.7740000000001</v>
      </c>
      <c r="V23" s="278"/>
      <c r="W23" s="331"/>
      <c r="X23" s="278">
        <f t="shared" si="6"/>
        <v>3740.2560000000003</v>
      </c>
      <c r="Y23" s="277">
        <f t="shared" si="7"/>
        <v>-0.41995387481498603</v>
      </c>
    </row>
    <row r="24" spans="1:25" ht="18.75" customHeight="1">
      <c r="A24" s="284" t="s">
        <v>245</v>
      </c>
      <c r="B24" s="282">
        <v>117.664</v>
      </c>
      <c r="C24" s="279">
        <v>19.701999999999998</v>
      </c>
      <c r="D24" s="278">
        <v>0</v>
      </c>
      <c r="E24" s="331">
        <v>0</v>
      </c>
      <c r="F24" s="278">
        <f t="shared" si="0"/>
        <v>137.36599999999999</v>
      </c>
      <c r="G24" s="281">
        <f t="shared" si="1"/>
        <v>0.0029210998523820225</v>
      </c>
      <c r="H24" s="282">
        <v>136.294</v>
      </c>
      <c r="I24" s="279">
        <v>25.575999999999997</v>
      </c>
      <c r="J24" s="278"/>
      <c r="K24" s="331"/>
      <c r="L24" s="278">
        <f t="shared" si="2"/>
        <v>161.87</v>
      </c>
      <c r="M24" s="513">
        <f t="shared" si="3"/>
        <v>-0.15138073762896165</v>
      </c>
      <c r="N24" s="518">
        <v>936.2280000000001</v>
      </c>
      <c r="O24" s="279">
        <v>156.639</v>
      </c>
      <c r="P24" s="278"/>
      <c r="Q24" s="331"/>
      <c r="R24" s="278">
        <f t="shared" si="4"/>
        <v>1092.8670000000002</v>
      </c>
      <c r="S24" s="572">
        <f t="shared" si="5"/>
        <v>0.001998771895079798</v>
      </c>
      <c r="T24" s="282">
        <v>825.807</v>
      </c>
      <c r="U24" s="279">
        <v>142.308</v>
      </c>
      <c r="V24" s="278"/>
      <c r="W24" s="331"/>
      <c r="X24" s="278">
        <f t="shared" si="6"/>
        <v>968.115</v>
      </c>
      <c r="Y24" s="277">
        <f t="shared" si="7"/>
        <v>0.12886072419082462</v>
      </c>
    </row>
    <row r="25" spans="1:25" ht="18.75" customHeight="1">
      <c r="A25" s="284" t="s">
        <v>244</v>
      </c>
      <c r="B25" s="282">
        <v>16.507</v>
      </c>
      <c r="C25" s="279">
        <v>37.871</v>
      </c>
      <c r="D25" s="278">
        <v>0</v>
      </c>
      <c r="E25" s="331">
        <v>0</v>
      </c>
      <c r="F25" s="278">
        <f t="shared" si="0"/>
        <v>54.378</v>
      </c>
      <c r="G25" s="281">
        <f t="shared" si="1"/>
        <v>0.0011563528658680433</v>
      </c>
      <c r="H25" s="282">
        <v>29.177</v>
      </c>
      <c r="I25" s="279">
        <v>33.018</v>
      </c>
      <c r="J25" s="278"/>
      <c r="K25" s="331"/>
      <c r="L25" s="278">
        <f t="shared" si="2"/>
        <v>62.195</v>
      </c>
      <c r="M25" s="513">
        <f t="shared" si="3"/>
        <v>-0.1256853444810676</v>
      </c>
      <c r="N25" s="518">
        <v>355.973</v>
      </c>
      <c r="O25" s="279">
        <v>348.26699999999994</v>
      </c>
      <c r="P25" s="278"/>
      <c r="Q25" s="331"/>
      <c r="R25" s="278">
        <f t="shared" si="4"/>
        <v>704.24</v>
      </c>
      <c r="S25" s="572">
        <f t="shared" si="5"/>
        <v>0.0012880022174619572</v>
      </c>
      <c r="T25" s="282">
        <v>701.5809999999999</v>
      </c>
      <c r="U25" s="279">
        <v>381.53700000000003</v>
      </c>
      <c r="V25" s="278"/>
      <c r="W25" s="331"/>
      <c r="X25" s="278">
        <f t="shared" si="6"/>
        <v>1083.118</v>
      </c>
      <c r="Y25" s="277">
        <f t="shared" si="7"/>
        <v>-0.3498030685483945</v>
      </c>
    </row>
    <row r="26" spans="1:25" ht="18.75" customHeight="1" thickBot="1">
      <c r="A26" s="284" t="s">
        <v>229</v>
      </c>
      <c r="B26" s="282">
        <v>46.036</v>
      </c>
      <c r="C26" s="279">
        <v>27.802</v>
      </c>
      <c r="D26" s="278">
        <v>0.05</v>
      </c>
      <c r="E26" s="331">
        <v>0</v>
      </c>
      <c r="F26" s="278">
        <f t="shared" si="0"/>
        <v>73.88799999999999</v>
      </c>
      <c r="G26" s="281">
        <f t="shared" si="1"/>
        <v>0.0015712347006741326</v>
      </c>
      <c r="H26" s="282">
        <v>629.3570000000001</v>
      </c>
      <c r="I26" s="279">
        <v>33.382</v>
      </c>
      <c r="J26" s="278">
        <v>365.98400000000004</v>
      </c>
      <c r="K26" s="331">
        <v>387.692</v>
      </c>
      <c r="L26" s="278">
        <f t="shared" si="2"/>
        <v>1416.415</v>
      </c>
      <c r="M26" s="513">
        <f t="shared" si="3"/>
        <v>-0.9478344976578192</v>
      </c>
      <c r="N26" s="518">
        <v>6356.463</v>
      </c>
      <c r="O26" s="279">
        <v>355.96999999999997</v>
      </c>
      <c r="P26" s="278">
        <v>3855.1259999999997</v>
      </c>
      <c r="Q26" s="331">
        <v>2057.0879999999997</v>
      </c>
      <c r="R26" s="278">
        <f t="shared" si="4"/>
        <v>12624.646999999999</v>
      </c>
      <c r="S26" s="572">
        <f t="shared" si="5"/>
        <v>0.02308953386725327</v>
      </c>
      <c r="T26" s="282">
        <v>31570.992999999995</v>
      </c>
      <c r="U26" s="279">
        <v>9068.819999999998</v>
      </c>
      <c r="V26" s="278">
        <v>5056.518000000001</v>
      </c>
      <c r="W26" s="331">
        <v>1786.0159999999998</v>
      </c>
      <c r="X26" s="278">
        <f t="shared" si="6"/>
        <v>47482.347</v>
      </c>
      <c r="Y26" s="277">
        <f t="shared" si="7"/>
        <v>-0.7341191453741746</v>
      </c>
    </row>
    <row r="27" spans="1:25" s="285" customFormat="1" ht="18.75" customHeight="1">
      <c r="A27" s="292" t="s">
        <v>62</v>
      </c>
      <c r="B27" s="289">
        <f>SUM(B28:B45)</f>
        <v>3787.370000000001</v>
      </c>
      <c r="C27" s="288">
        <f>SUM(C28:C45)</f>
        <v>4951.774000000001</v>
      </c>
      <c r="D27" s="287">
        <f>SUM(D28:D45)</f>
        <v>32.909</v>
      </c>
      <c r="E27" s="363">
        <f>SUM(E28:E45)</f>
        <v>318.42499999999995</v>
      </c>
      <c r="F27" s="287">
        <f t="shared" si="0"/>
        <v>9090.478000000001</v>
      </c>
      <c r="G27" s="290">
        <f t="shared" si="1"/>
        <v>0.19330979968756482</v>
      </c>
      <c r="H27" s="289">
        <f>SUM(H28:H45)</f>
        <v>2671.933</v>
      </c>
      <c r="I27" s="288">
        <f>SUM(I28:I45)</f>
        <v>4835.341</v>
      </c>
      <c r="J27" s="287">
        <f>SUM(J28:J45)</f>
        <v>4.17</v>
      </c>
      <c r="K27" s="363">
        <f>SUM(K28:K45)</f>
        <v>191.857</v>
      </c>
      <c r="L27" s="287">
        <f t="shared" si="2"/>
        <v>7703.301</v>
      </c>
      <c r="M27" s="512">
        <f t="shared" si="3"/>
        <v>0.18007565847420492</v>
      </c>
      <c r="N27" s="517">
        <f>SUM(N28:N45)</f>
        <v>38001.099</v>
      </c>
      <c r="O27" s="288">
        <f>SUM(O28:O45)</f>
        <v>56661.23200000002</v>
      </c>
      <c r="P27" s="287">
        <f>SUM(P28:P45)</f>
        <v>86.668</v>
      </c>
      <c r="Q27" s="363">
        <f>SUM(Q28:Q45)</f>
        <v>4885.837000000001</v>
      </c>
      <c r="R27" s="287">
        <f t="shared" si="4"/>
        <v>99634.83600000002</v>
      </c>
      <c r="S27" s="571">
        <f t="shared" si="5"/>
        <v>0.1822246531075464</v>
      </c>
      <c r="T27" s="289">
        <f>SUM(T28:T45)</f>
        <v>29493.015</v>
      </c>
      <c r="U27" s="288">
        <f>SUM(U28:U45)</f>
        <v>55283.626</v>
      </c>
      <c r="V27" s="287">
        <f>SUM(V28:V45)</f>
        <v>697.3000000000001</v>
      </c>
      <c r="W27" s="363">
        <f>SUM(W28:W45)</f>
        <v>2882.1619999999994</v>
      </c>
      <c r="X27" s="287">
        <f t="shared" si="6"/>
        <v>88356.103</v>
      </c>
      <c r="Y27" s="286">
        <f t="shared" si="7"/>
        <v>0.12765086527186487</v>
      </c>
    </row>
    <row r="28" spans="1:25" ht="18.75" customHeight="1">
      <c r="A28" s="299" t="s">
        <v>234</v>
      </c>
      <c r="B28" s="296">
        <v>1496.4320000000002</v>
      </c>
      <c r="C28" s="294">
        <v>1378.967</v>
      </c>
      <c r="D28" s="295">
        <v>0</v>
      </c>
      <c r="E28" s="343">
        <v>0</v>
      </c>
      <c r="F28" s="295">
        <f t="shared" si="0"/>
        <v>2875.3990000000003</v>
      </c>
      <c r="G28" s="297">
        <f t="shared" si="1"/>
        <v>0.061145608043034066</v>
      </c>
      <c r="H28" s="296">
        <v>649.4979999999999</v>
      </c>
      <c r="I28" s="294">
        <v>966.981</v>
      </c>
      <c r="J28" s="295"/>
      <c r="K28" s="294"/>
      <c r="L28" s="295">
        <f t="shared" si="2"/>
        <v>1616.4789999999998</v>
      </c>
      <c r="M28" s="514">
        <f t="shared" si="3"/>
        <v>0.7788038075347721</v>
      </c>
      <c r="N28" s="519">
        <v>11801.497999999992</v>
      </c>
      <c r="O28" s="294">
        <v>12379.973999999997</v>
      </c>
      <c r="P28" s="295"/>
      <c r="Q28" s="294"/>
      <c r="R28" s="295">
        <f t="shared" si="4"/>
        <v>24181.471999999987</v>
      </c>
      <c r="S28" s="573">
        <f t="shared" si="5"/>
        <v>0.04422610126873539</v>
      </c>
      <c r="T28" s="296">
        <v>8122.354000000001</v>
      </c>
      <c r="U28" s="294">
        <v>10345.187999999998</v>
      </c>
      <c r="V28" s="295"/>
      <c r="W28" s="343"/>
      <c r="X28" s="295">
        <f t="shared" si="6"/>
        <v>18467.542</v>
      </c>
      <c r="Y28" s="293">
        <f t="shared" si="7"/>
        <v>0.30940392608826794</v>
      </c>
    </row>
    <row r="29" spans="1:25" ht="18.75" customHeight="1">
      <c r="A29" s="299" t="s">
        <v>208</v>
      </c>
      <c r="B29" s="296">
        <v>985.6429999999999</v>
      </c>
      <c r="C29" s="294">
        <v>907.212</v>
      </c>
      <c r="D29" s="295">
        <v>0</v>
      </c>
      <c r="E29" s="343">
        <v>0</v>
      </c>
      <c r="F29" s="295">
        <f t="shared" si="0"/>
        <v>1892.855</v>
      </c>
      <c r="G29" s="297">
        <f t="shared" si="1"/>
        <v>0.04025172503443774</v>
      </c>
      <c r="H29" s="296">
        <v>502.4440000000001</v>
      </c>
      <c r="I29" s="294">
        <v>788.1419999999999</v>
      </c>
      <c r="J29" s="295">
        <v>3.78</v>
      </c>
      <c r="K29" s="294">
        <v>8.363999999999999</v>
      </c>
      <c r="L29" s="295">
        <f t="shared" si="2"/>
        <v>1302.73</v>
      </c>
      <c r="M29" s="514">
        <f t="shared" si="3"/>
        <v>0.45299102653658085</v>
      </c>
      <c r="N29" s="519">
        <v>9236.940999999999</v>
      </c>
      <c r="O29" s="294">
        <v>8865.592000000002</v>
      </c>
      <c r="P29" s="295">
        <v>11.084</v>
      </c>
      <c r="Q29" s="294">
        <v>9.764999999999999</v>
      </c>
      <c r="R29" s="295">
        <f t="shared" si="4"/>
        <v>18123.382</v>
      </c>
      <c r="S29" s="573">
        <f t="shared" si="5"/>
        <v>0.033146308366338355</v>
      </c>
      <c r="T29" s="296">
        <v>10706.468999999996</v>
      </c>
      <c r="U29" s="294">
        <v>11276.831000000004</v>
      </c>
      <c r="V29" s="295">
        <v>37.664</v>
      </c>
      <c r="W29" s="294">
        <v>28.436</v>
      </c>
      <c r="X29" s="295">
        <f t="shared" si="6"/>
        <v>22049.4</v>
      </c>
      <c r="Y29" s="293">
        <f t="shared" si="7"/>
        <v>-0.17805554799677092</v>
      </c>
    </row>
    <row r="30" spans="1:25" ht="18.75" customHeight="1">
      <c r="A30" s="299" t="s">
        <v>257</v>
      </c>
      <c r="B30" s="296">
        <v>51.789</v>
      </c>
      <c r="C30" s="294">
        <v>886.4140000000001</v>
      </c>
      <c r="D30" s="295">
        <v>0</v>
      </c>
      <c r="E30" s="343">
        <v>0</v>
      </c>
      <c r="F30" s="295">
        <f t="shared" si="0"/>
        <v>938.2030000000001</v>
      </c>
      <c r="G30" s="297">
        <f t="shared" si="1"/>
        <v>0.019950967814483724</v>
      </c>
      <c r="H30" s="296">
        <v>11.449</v>
      </c>
      <c r="I30" s="294">
        <v>815.018</v>
      </c>
      <c r="J30" s="295"/>
      <c r="K30" s="294"/>
      <c r="L30" s="295">
        <f t="shared" si="2"/>
        <v>826.467</v>
      </c>
      <c r="M30" s="514">
        <f t="shared" si="3"/>
        <v>0.13519717060693304</v>
      </c>
      <c r="N30" s="519">
        <v>99.072</v>
      </c>
      <c r="O30" s="294">
        <v>15040.835000000003</v>
      </c>
      <c r="P30" s="295"/>
      <c r="Q30" s="294"/>
      <c r="R30" s="295">
        <f t="shared" si="4"/>
        <v>15139.907000000003</v>
      </c>
      <c r="S30" s="573">
        <f t="shared" si="5"/>
        <v>0.027689756032272823</v>
      </c>
      <c r="T30" s="296">
        <v>135.01500000000001</v>
      </c>
      <c r="U30" s="294">
        <v>15945.004</v>
      </c>
      <c r="V30" s="295"/>
      <c r="W30" s="294"/>
      <c r="X30" s="295">
        <f t="shared" si="6"/>
        <v>16080.019</v>
      </c>
      <c r="Y30" s="293">
        <f t="shared" si="7"/>
        <v>-0.058464607535600344</v>
      </c>
    </row>
    <row r="31" spans="1:25" ht="18.75" customHeight="1">
      <c r="A31" s="299" t="s">
        <v>231</v>
      </c>
      <c r="B31" s="296">
        <v>351.038</v>
      </c>
      <c r="C31" s="294">
        <v>213.12199999999999</v>
      </c>
      <c r="D31" s="295">
        <v>0</v>
      </c>
      <c r="E31" s="343">
        <v>0</v>
      </c>
      <c r="F31" s="295">
        <f>SUM(B31:E31)</f>
        <v>564.16</v>
      </c>
      <c r="G31" s="297">
        <f>F31/$F$9</f>
        <v>0.011996911118616265</v>
      </c>
      <c r="H31" s="296">
        <v>798.423</v>
      </c>
      <c r="I31" s="294">
        <v>696.917</v>
      </c>
      <c r="J31" s="295"/>
      <c r="K31" s="294"/>
      <c r="L31" s="295">
        <f>SUM(H31:K31)</f>
        <v>1495.3400000000001</v>
      </c>
      <c r="M31" s="514">
        <f>IF(ISERROR(F31/L31-1),"         /0",(F31/L31-1))</f>
        <v>-0.622721254029184</v>
      </c>
      <c r="N31" s="519">
        <v>6004.706000000001</v>
      </c>
      <c r="O31" s="294">
        <v>4125.884</v>
      </c>
      <c r="P31" s="295"/>
      <c r="Q31" s="294"/>
      <c r="R31" s="295">
        <f>SUM(N31:Q31)</f>
        <v>10130.59</v>
      </c>
      <c r="S31" s="573">
        <f>R31/$R$9</f>
        <v>0.018528090401280714</v>
      </c>
      <c r="T31" s="296">
        <v>4381.228</v>
      </c>
      <c r="U31" s="294">
        <v>4718.450999999998</v>
      </c>
      <c r="V31" s="295"/>
      <c r="W31" s="294"/>
      <c r="X31" s="295">
        <f>SUM(T31:W31)</f>
        <v>9099.678999999998</v>
      </c>
      <c r="Y31" s="293">
        <f>IF(ISERROR(R31/X31-1),"         /0",IF(R31/X31&gt;5,"  *  ",(R31/X31-1)))</f>
        <v>0.11329091938298075</v>
      </c>
    </row>
    <row r="32" spans="1:25" ht="18.75" customHeight="1">
      <c r="A32" s="299" t="s">
        <v>263</v>
      </c>
      <c r="B32" s="296">
        <v>301.878</v>
      </c>
      <c r="C32" s="294">
        <v>133.851</v>
      </c>
      <c r="D32" s="295">
        <v>0</v>
      </c>
      <c r="E32" s="343">
        <v>0</v>
      </c>
      <c r="F32" s="295">
        <f t="shared" si="0"/>
        <v>435.729</v>
      </c>
      <c r="G32" s="297">
        <f t="shared" si="1"/>
        <v>0.009265814812825346</v>
      </c>
      <c r="H32" s="296"/>
      <c r="I32" s="294"/>
      <c r="J32" s="295"/>
      <c r="K32" s="294"/>
      <c r="L32" s="295">
        <f t="shared" si="2"/>
        <v>0</v>
      </c>
      <c r="M32" s="514" t="str">
        <f t="shared" si="3"/>
        <v>         /0</v>
      </c>
      <c r="N32" s="519">
        <v>1632.7740000000001</v>
      </c>
      <c r="O32" s="294">
        <v>662.398</v>
      </c>
      <c r="P32" s="295"/>
      <c r="Q32" s="294"/>
      <c r="R32" s="295">
        <f t="shared" si="4"/>
        <v>2295.172</v>
      </c>
      <c r="S32" s="573">
        <f t="shared" si="5"/>
        <v>0.004197697696036288</v>
      </c>
      <c r="T32" s="296">
        <v>0</v>
      </c>
      <c r="U32" s="294">
        <v>0</v>
      </c>
      <c r="V32" s="295">
        <v>4.693</v>
      </c>
      <c r="W32" s="294">
        <v>4.568</v>
      </c>
      <c r="X32" s="295">
        <f t="shared" si="6"/>
        <v>9.261</v>
      </c>
      <c r="Y32" s="293" t="str">
        <f t="shared" si="7"/>
        <v>  *  </v>
      </c>
    </row>
    <row r="33" spans="1:25" ht="18.75" customHeight="1">
      <c r="A33" s="299" t="s">
        <v>237</v>
      </c>
      <c r="B33" s="296">
        <v>139.08</v>
      </c>
      <c r="C33" s="294">
        <v>214.714</v>
      </c>
      <c r="D33" s="295">
        <v>0</v>
      </c>
      <c r="E33" s="343">
        <v>0</v>
      </c>
      <c r="F33" s="295">
        <f t="shared" si="0"/>
        <v>353.794</v>
      </c>
      <c r="G33" s="297">
        <f t="shared" si="1"/>
        <v>0.007523459962244262</v>
      </c>
      <c r="H33" s="296">
        <v>80.799</v>
      </c>
      <c r="I33" s="294">
        <v>218.042</v>
      </c>
      <c r="J33" s="295"/>
      <c r="K33" s="294"/>
      <c r="L33" s="295">
        <f t="shared" si="2"/>
        <v>298.841</v>
      </c>
      <c r="M33" s="514">
        <f t="shared" si="3"/>
        <v>0.18388708376695284</v>
      </c>
      <c r="N33" s="519">
        <v>1079.3849999999998</v>
      </c>
      <c r="O33" s="294">
        <v>2275.29</v>
      </c>
      <c r="P33" s="295">
        <v>0</v>
      </c>
      <c r="Q33" s="294">
        <v>0.03</v>
      </c>
      <c r="R33" s="295">
        <f t="shared" si="4"/>
        <v>3354.705</v>
      </c>
      <c r="S33" s="573">
        <f t="shared" si="5"/>
        <v>0.006135504201594222</v>
      </c>
      <c r="T33" s="296">
        <v>551.1919999999999</v>
      </c>
      <c r="U33" s="294">
        <v>967.461</v>
      </c>
      <c r="V33" s="295">
        <v>1</v>
      </c>
      <c r="W33" s="294">
        <v>1</v>
      </c>
      <c r="X33" s="295">
        <f t="shared" si="6"/>
        <v>1520.6529999999998</v>
      </c>
      <c r="Y33" s="293">
        <f t="shared" si="7"/>
        <v>1.2060950131292283</v>
      </c>
    </row>
    <row r="34" spans="1:25" ht="18.75" customHeight="1">
      <c r="A34" s="299" t="s">
        <v>244</v>
      </c>
      <c r="B34" s="296">
        <v>117.263</v>
      </c>
      <c r="C34" s="294">
        <v>235.505</v>
      </c>
      <c r="D34" s="295">
        <v>0</v>
      </c>
      <c r="E34" s="343">
        <v>0</v>
      </c>
      <c r="F34" s="295">
        <f t="shared" si="0"/>
        <v>352.76800000000003</v>
      </c>
      <c r="G34" s="297">
        <f t="shared" si="1"/>
        <v>0.007501641983642979</v>
      </c>
      <c r="H34" s="296">
        <v>74.924</v>
      </c>
      <c r="I34" s="294">
        <v>140.708</v>
      </c>
      <c r="J34" s="295"/>
      <c r="K34" s="294"/>
      <c r="L34" s="295">
        <f t="shared" si="2"/>
        <v>215.632</v>
      </c>
      <c r="M34" s="514">
        <f t="shared" si="3"/>
        <v>0.6359723974178231</v>
      </c>
      <c r="N34" s="519">
        <v>1335.4429999999998</v>
      </c>
      <c r="O34" s="294">
        <v>1803.038</v>
      </c>
      <c r="P34" s="295"/>
      <c r="Q34" s="294"/>
      <c r="R34" s="295">
        <f t="shared" si="4"/>
        <v>3138.4809999999998</v>
      </c>
      <c r="S34" s="573">
        <f t="shared" si="5"/>
        <v>0.005740046699225009</v>
      </c>
      <c r="T34" s="296">
        <v>776.2349999999999</v>
      </c>
      <c r="U34" s="294">
        <v>1488.17</v>
      </c>
      <c r="V34" s="295"/>
      <c r="W34" s="294"/>
      <c r="X34" s="295">
        <f t="shared" si="6"/>
        <v>2264.4049999999997</v>
      </c>
      <c r="Y34" s="293">
        <f t="shared" si="7"/>
        <v>0.38600692014016924</v>
      </c>
    </row>
    <row r="35" spans="1:25" ht="18.75" customHeight="1">
      <c r="A35" s="299" t="s">
        <v>258</v>
      </c>
      <c r="B35" s="296">
        <v>0</v>
      </c>
      <c r="C35" s="294">
        <v>283.034</v>
      </c>
      <c r="D35" s="295">
        <v>0</v>
      </c>
      <c r="E35" s="343">
        <v>0</v>
      </c>
      <c r="F35" s="295">
        <f>SUM(B35:E35)</f>
        <v>283.034</v>
      </c>
      <c r="G35" s="297">
        <f>F35/$F$9</f>
        <v>0.006018742451691783</v>
      </c>
      <c r="H35" s="296">
        <v>0</v>
      </c>
      <c r="I35" s="294">
        <v>383.954</v>
      </c>
      <c r="J35" s="295"/>
      <c r="K35" s="294"/>
      <c r="L35" s="295">
        <f>SUM(H35:K35)</f>
        <v>383.954</v>
      </c>
      <c r="M35" s="514">
        <f>IF(ISERROR(F35/L35-1),"         /0",(F35/L35-1))</f>
        <v>-0.2628439865192185</v>
      </c>
      <c r="N35" s="519">
        <v>1195.508</v>
      </c>
      <c r="O35" s="294">
        <v>3467.7980000000002</v>
      </c>
      <c r="P35" s="295"/>
      <c r="Q35" s="294"/>
      <c r="R35" s="295">
        <f>SUM(N35:Q35)</f>
        <v>4663.3060000000005</v>
      </c>
      <c r="S35" s="573">
        <f>R35/$R$9</f>
        <v>0.008528837425740728</v>
      </c>
      <c r="T35" s="296">
        <v>7.13</v>
      </c>
      <c r="U35" s="294">
        <v>3527.199</v>
      </c>
      <c r="V35" s="295"/>
      <c r="W35" s="294"/>
      <c r="X35" s="295">
        <f>SUM(T35:W35)</f>
        <v>3534.329</v>
      </c>
      <c r="Y35" s="293">
        <f>IF(ISERROR(R35/X35-1),"         /0",IF(R35/X35&gt;5,"  *  ",(R35/X35-1)))</f>
        <v>0.3194317789883172</v>
      </c>
    </row>
    <row r="36" spans="1:25" ht="18.75" customHeight="1">
      <c r="A36" s="299" t="s">
        <v>259</v>
      </c>
      <c r="B36" s="296">
        <v>0</v>
      </c>
      <c r="C36" s="294">
        <v>0</v>
      </c>
      <c r="D36" s="295">
        <v>32.909</v>
      </c>
      <c r="E36" s="343">
        <v>215.303</v>
      </c>
      <c r="F36" s="295">
        <f t="shared" si="0"/>
        <v>248.212</v>
      </c>
      <c r="G36" s="297">
        <f t="shared" si="1"/>
        <v>0.005278249614602206</v>
      </c>
      <c r="H36" s="296"/>
      <c r="I36" s="294">
        <v>32.786</v>
      </c>
      <c r="J36" s="295"/>
      <c r="K36" s="294"/>
      <c r="L36" s="295">
        <f t="shared" si="2"/>
        <v>32.786</v>
      </c>
      <c r="M36" s="514">
        <f t="shared" si="3"/>
        <v>6.570670408101018</v>
      </c>
      <c r="N36" s="519"/>
      <c r="O36" s="294">
        <v>21.593</v>
      </c>
      <c r="P36" s="295">
        <v>32.909</v>
      </c>
      <c r="Q36" s="294">
        <v>1610.5500000000006</v>
      </c>
      <c r="R36" s="295">
        <f t="shared" si="4"/>
        <v>1665.0520000000006</v>
      </c>
      <c r="S36" s="573">
        <f t="shared" si="5"/>
        <v>0.0030452554075165676</v>
      </c>
      <c r="T36" s="296">
        <v>493.828</v>
      </c>
      <c r="U36" s="294">
        <v>261.768</v>
      </c>
      <c r="V36" s="295"/>
      <c r="W36" s="294"/>
      <c r="X36" s="295">
        <f t="shared" si="6"/>
        <v>755.596</v>
      </c>
      <c r="Y36" s="293">
        <f t="shared" si="7"/>
        <v>1.2036273352426439</v>
      </c>
    </row>
    <row r="37" spans="1:25" ht="18.75" customHeight="1">
      <c r="A37" s="299" t="s">
        <v>261</v>
      </c>
      <c r="B37" s="296">
        <v>0</v>
      </c>
      <c r="C37" s="294">
        <v>166.807</v>
      </c>
      <c r="D37" s="295">
        <v>0</v>
      </c>
      <c r="E37" s="343">
        <v>0</v>
      </c>
      <c r="F37" s="295">
        <f>SUM(B37:E37)</f>
        <v>166.807</v>
      </c>
      <c r="G37" s="297">
        <f>F37/$F$9</f>
        <v>0.0035471652597898174</v>
      </c>
      <c r="H37" s="296"/>
      <c r="I37" s="294">
        <v>351.857</v>
      </c>
      <c r="J37" s="295"/>
      <c r="K37" s="294"/>
      <c r="L37" s="295">
        <f>SUM(H37:K37)</f>
        <v>351.857</v>
      </c>
      <c r="M37" s="514">
        <f>IF(ISERROR(F37/L37-1),"         /0",(F37/L37-1))</f>
        <v>-0.5259238838505416</v>
      </c>
      <c r="N37" s="519"/>
      <c r="O37" s="294">
        <v>2909.83</v>
      </c>
      <c r="P37" s="295"/>
      <c r="Q37" s="294"/>
      <c r="R37" s="295">
        <f>SUM(N37:Q37)</f>
        <v>2909.83</v>
      </c>
      <c r="S37" s="573">
        <f>R37/$R$9</f>
        <v>0.005321861144549198</v>
      </c>
      <c r="T37" s="296"/>
      <c r="U37" s="294">
        <v>3741.7029999999995</v>
      </c>
      <c r="V37" s="295"/>
      <c r="W37" s="294"/>
      <c r="X37" s="295">
        <f>SUM(T37:W37)</f>
        <v>3741.7029999999995</v>
      </c>
      <c r="Y37" s="293">
        <f>IF(ISERROR(R37/X37-1),"         /0",IF(R37/X37&gt;5,"  *  ",(R37/X37-1)))</f>
        <v>-0.22232470081136846</v>
      </c>
    </row>
    <row r="38" spans="1:25" ht="18.75" customHeight="1">
      <c r="A38" s="299" t="s">
        <v>241</v>
      </c>
      <c r="B38" s="296">
        <v>87.255</v>
      </c>
      <c r="C38" s="294">
        <v>74.627</v>
      </c>
      <c r="D38" s="295">
        <v>0</v>
      </c>
      <c r="E38" s="343">
        <v>0</v>
      </c>
      <c r="F38" s="295">
        <f>SUM(B38:E38)</f>
        <v>161.882</v>
      </c>
      <c r="G38" s="297">
        <f>F38/$F$9</f>
        <v>0.0034424347094863844</v>
      </c>
      <c r="H38" s="296">
        <v>125.30400000000002</v>
      </c>
      <c r="I38" s="294">
        <v>104.246</v>
      </c>
      <c r="J38" s="295"/>
      <c r="K38" s="294"/>
      <c r="L38" s="295">
        <f>SUM(H38:K38)</f>
        <v>229.55</v>
      </c>
      <c r="M38" s="514">
        <f>IF(ISERROR(F38/L38-1),"         /0",(F38/L38-1))</f>
        <v>-0.2947854497930734</v>
      </c>
      <c r="N38" s="519">
        <v>1236.3909999999994</v>
      </c>
      <c r="O38" s="294">
        <v>1108.2369999999999</v>
      </c>
      <c r="P38" s="295"/>
      <c r="Q38" s="294"/>
      <c r="R38" s="295">
        <f>SUM(N38:Q38)</f>
        <v>2344.6279999999992</v>
      </c>
      <c r="S38" s="573">
        <f>R38/$R$9</f>
        <v>0.004288149016135682</v>
      </c>
      <c r="T38" s="296">
        <v>1588.5449999999998</v>
      </c>
      <c r="U38" s="294">
        <v>934.0939999999999</v>
      </c>
      <c r="V38" s="295"/>
      <c r="W38" s="294"/>
      <c r="X38" s="295">
        <f>SUM(T38:W38)</f>
        <v>2522.6389999999997</v>
      </c>
      <c r="Y38" s="293">
        <f>IF(ISERROR(R38/X38-1),"         /0",IF(R38/X38&gt;5,"  *  ",(R38/X38-1)))</f>
        <v>-0.07056538807177737</v>
      </c>
    </row>
    <row r="39" spans="1:25" ht="18.75" customHeight="1">
      <c r="A39" s="299" t="s">
        <v>253</v>
      </c>
      <c r="B39" s="296">
        <v>46.748</v>
      </c>
      <c r="C39" s="294">
        <v>86.44000000000001</v>
      </c>
      <c r="D39" s="295">
        <v>0</v>
      </c>
      <c r="E39" s="343">
        <v>0</v>
      </c>
      <c r="F39" s="295">
        <f>SUM(B39:E39)</f>
        <v>133.18800000000002</v>
      </c>
      <c r="G39" s="297">
        <f>F39/$F$9</f>
        <v>0.002832254321586542</v>
      </c>
      <c r="H39" s="296">
        <v>49.316</v>
      </c>
      <c r="I39" s="294">
        <v>92.346</v>
      </c>
      <c r="J39" s="295"/>
      <c r="K39" s="294"/>
      <c r="L39" s="295">
        <f>SUM(H39:K39)</f>
        <v>141.662</v>
      </c>
      <c r="M39" s="514">
        <f>IF(ISERROR(F39/L39-1),"         /0",(F39/L39-1))</f>
        <v>-0.059818441078059004</v>
      </c>
      <c r="N39" s="519">
        <v>1024.7470000000003</v>
      </c>
      <c r="O39" s="294">
        <v>824.3360000000002</v>
      </c>
      <c r="P39" s="295"/>
      <c r="Q39" s="294"/>
      <c r="R39" s="295">
        <f>SUM(N39:Q39)</f>
        <v>1849.0830000000005</v>
      </c>
      <c r="S39" s="573">
        <f>R39/$R$9</f>
        <v>0.0033818343239111794</v>
      </c>
      <c r="T39" s="296">
        <v>440.53700000000003</v>
      </c>
      <c r="U39" s="294">
        <v>278.826</v>
      </c>
      <c r="V39" s="295"/>
      <c r="W39" s="294"/>
      <c r="X39" s="295">
        <f>SUM(T39:W39)</f>
        <v>719.363</v>
      </c>
      <c r="Y39" s="293">
        <f>IF(ISERROR(R39/X39-1),"         /0",IF(R39/X39&gt;5,"  *  ",(R39/X39-1)))</f>
        <v>1.5704449631131991</v>
      </c>
    </row>
    <row r="40" spans="1:25" ht="18.75" customHeight="1">
      <c r="A40" s="299" t="s">
        <v>230</v>
      </c>
      <c r="B40" s="296">
        <v>76.38</v>
      </c>
      <c r="C40" s="294">
        <v>53.202</v>
      </c>
      <c r="D40" s="295">
        <v>0</v>
      </c>
      <c r="E40" s="343">
        <v>0</v>
      </c>
      <c r="F40" s="295">
        <f>SUM(B40:E40)</f>
        <v>129.582</v>
      </c>
      <c r="G40" s="297">
        <f>F40/$F$9</f>
        <v>0.0027555724201867074</v>
      </c>
      <c r="H40" s="296">
        <v>233.718</v>
      </c>
      <c r="I40" s="294">
        <v>56.025</v>
      </c>
      <c r="J40" s="295"/>
      <c r="K40" s="294"/>
      <c r="L40" s="295">
        <f>SUM(H40:K40)</f>
        <v>289.743</v>
      </c>
      <c r="M40" s="514">
        <f>IF(ISERROR(F40/L40-1),"         /0",(F40/L40-1))</f>
        <v>-0.5527691782027522</v>
      </c>
      <c r="N40" s="519">
        <v>1882.3069999999998</v>
      </c>
      <c r="O40" s="294">
        <v>868.4189999999999</v>
      </c>
      <c r="P40" s="295"/>
      <c r="Q40" s="294"/>
      <c r="R40" s="295">
        <f>SUM(N40:Q40)</f>
        <v>2750.7259999999997</v>
      </c>
      <c r="S40" s="573">
        <f>R40/$R$9</f>
        <v>0.005030871844300607</v>
      </c>
      <c r="T40" s="296">
        <v>904.1279999999999</v>
      </c>
      <c r="U40" s="294">
        <v>134.962</v>
      </c>
      <c r="V40" s="295"/>
      <c r="W40" s="294"/>
      <c r="X40" s="295">
        <f>SUM(T40:W40)</f>
        <v>1039.09</v>
      </c>
      <c r="Y40" s="293">
        <f>IF(ISERROR(R40/X40-1),"         /0",IF(R40/X40&gt;5,"  *  ",(R40/X40-1)))</f>
        <v>1.6472451856913262</v>
      </c>
    </row>
    <row r="41" spans="1:25" ht="18.75" customHeight="1">
      <c r="A41" s="299" t="s">
        <v>264</v>
      </c>
      <c r="B41" s="296">
        <v>0</v>
      </c>
      <c r="C41" s="294">
        <v>128.19199999999998</v>
      </c>
      <c r="D41" s="295">
        <v>0</v>
      </c>
      <c r="E41" s="343">
        <v>0</v>
      </c>
      <c r="F41" s="295">
        <f t="shared" si="0"/>
        <v>128.19199999999998</v>
      </c>
      <c r="G41" s="297">
        <f t="shared" si="1"/>
        <v>0.0027260139501518294</v>
      </c>
      <c r="H41" s="296"/>
      <c r="I41" s="294"/>
      <c r="J41" s="295"/>
      <c r="K41" s="294"/>
      <c r="L41" s="295">
        <f t="shared" si="2"/>
        <v>0</v>
      </c>
      <c r="M41" s="514" t="str">
        <f t="shared" si="3"/>
        <v>         /0</v>
      </c>
      <c r="N41" s="519">
        <v>0</v>
      </c>
      <c r="O41" s="294">
        <v>871.4659999999999</v>
      </c>
      <c r="P41" s="295"/>
      <c r="Q41" s="294"/>
      <c r="R41" s="295">
        <f t="shared" si="4"/>
        <v>871.4659999999999</v>
      </c>
      <c r="S41" s="573">
        <f t="shared" si="5"/>
        <v>0.0015938460474308502</v>
      </c>
      <c r="T41" s="296">
        <v>0</v>
      </c>
      <c r="U41" s="294">
        <v>405.15200000000004</v>
      </c>
      <c r="V41" s="295"/>
      <c r="W41" s="294"/>
      <c r="X41" s="295">
        <f t="shared" si="6"/>
        <v>405.15200000000004</v>
      </c>
      <c r="Y41" s="293">
        <f t="shared" si="7"/>
        <v>1.1509606271226596</v>
      </c>
    </row>
    <row r="42" spans="1:25" ht="18.75" customHeight="1">
      <c r="A42" s="299" t="s">
        <v>240</v>
      </c>
      <c r="B42" s="296">
        <v>78.914</v>
      </c>
      <c r="C42" s="294">
        <v>42.712</v>
      </c>
      <c r="D42" s="295">
        <v>0</v>
      </c>
      <c r="E42" s="343">
        <v>0</v>
      </c>
      <c r="F42" s="295">
        <f t="shared" si="0"/>
        <v>121.626</v>
      </c>
      <c r="G42" s="297">
        <f t="shared" si="1"/>
        <v>0.002586387393138156</v>
      </c>
      <c r="H42" s="296">
        <v>64.325</v>
      </c>
      <c r="I42" s="294">
        <v>39.312000000000005</v>
      </c>
      <c r="J42" s="295"/>
      <c r="K42" s="294"/>
      <c r="L42" s="295">
        <f t="shared" si="2"/>
        <v>103.637</v>
      </c>
      <c r="M42" s="514">
        <f t="shared" si="3"/>
        <v>0.17357700435172774</v>
      </c>
      <c r="N42" s="519">
        <v>730.9420000000001</v>
      </c>
      <c r="O42" s="294">
        <v>510.9059999999999</v>
      </c>
      <c r="P42" s="295"/>
      <c r="Q42" s="294"/>
      <c r="R42" s="295">
        <f t="shared" si="4"/>
        <v>1241.848</v>
      </c>
      <c r="S42" s="573">
        <f t="shared" si="5"/>
        <v>0.0022712469864686704</v>
      </c>
      <c r="T42" s="296">
        <v>723.4720000000001</v>
      </c>
      <c r="U42" s="294">
        <v>523.5049999999998</v>
      </c>
      <c r="V42" s="295"/>
      <c r="W42" s="294"/>
      <c r="X42" s="295">
        <f t="shared" si="6"/>
        <v>1246.9769999999999</v>
      </c>
      <c r="Y42" s="293">
        <f t="shared" si="7"/>
        <v>-0.004113147235273673</v>
      </c>
    </row>
    <row r="43" spans="1:25" ht="18.75" customHeight="1">
      <c r="A43" s="299" t="s">
        <v>268</v>
      </c>
      <c r="B43" s="296">
        <v>0</v>
      </c>
      <c r="C43" s="294">
        <v>121.078</v>
      </c>
      <c r="D43" s="295">
        <v>0</v>
      </c>
      <c r="E43" s="343">
        <v>0</v>
      </c>
      <c r="F43" s="295">
        <f t="shared" si="0"/>
        <v>121.078</v>
      </c>
      <c r="G43" s="297">
        <f t="shared" si="1"/>
        <v>0.0025747341258150532</v>
      </c>
      <c r="H43" s="296"/>
      <c r="I43" s="294">
        <v>96.642</v>
      </c>
      <c r="J43" s="295"/>
      <c r="K43" s="294"/>
      <c r="L43" s="295">
        <f t="shared" si="2"/>
        <v>96.642</v>
      </c>
      <c r="M43" s="514">
        <f t="shared" si="3"/>
        <v>0.25285072742699866</v>
      </c>
      <c r="N43" s="519"/>
      <c r="O43" s="294">
        <v>520.9100000000001</v>
      </c>
      <c r="P43" s="295"/>
      <c r="Q43" s="294"/>
      <c r="R43" s="295">
        <f t="shared" si="4"/>
        <v>520.9100000000001</v>
      </c>
      <c r="S43" s="573">
        <f t="shared" si="5"/>
        <v>0.0009527053775674602</v>
      </c>
      <c r="T43" s="296"/>
      <c r="U43" s="294">
        <v>376.047</v>
      </c>
      <c r="V43" s="295"/>
      <c r="W43" s="294"/>
      <c r="X43" s="295">
        <f t="shared" si="6"/>
        <v>376.047</v>
      </c>
      <c r="Y43" s="293">
        <f t="shared" si="7"/>
        <v>0.38522578294734444</v>
      </c>
    </row>
    <row r="44" spans="1:25" ht="18.75" customHeight="1">
      <c r="A44" s="299" t="s">
        <v>262</v>
      </c>
      <c r="B44" s="296">
        <v>0</v>
      </c>
      <c r="C44" s="294">
        <v>0</v>
      </c>
      <c r="D44" s="295">
        <v>0</v>
      </c>
      <c r="E44" s="343">
        <v>59.506</v>
      </c>
      <c r="F44" s="295">
        <f t="shared" si="0"/>
        <v>59.506</v>
      </c>
      <c r="G44" s="297">
        <f t="shared" si="1"/>
        <v>0.0012654002287017505</v>
      </c>
      <c r="H44" s="296"/>
      <c r="I44" s="294"/>
      <c r="J44" s="295"/>
      <c r="K44" s="294"/>
      <c r="L44" s="295">
        <f t="shared" si="2"/>
        <v>0</v>
      </c>
      <c r="M44" s="514" t="str">
        <f t="shared" si="3"/>
        <v>         /0</v>
      </c>
      <c r="N44" s="519"/>
      <c r="O44" s="294"/>
      <c r="P44" s="295"/>
      <c r="Q44" s="294">
        <v>124.739</v>
      </c>
      <c r="R44" s="295">
        <f t="shared" si="4"/>
        <v>124.739</v>
      </c>
      <c r="S44" s="573">
        <f t="shared" si="5"/>
        <v>0.0002281382889412517</v>
      </c>
      <c r="T44" s="296"/>
      <c r="U44" s="294"/>
      <c r="V44" s="295"/>
      <c r="W44" s="294"/>
      <c r="X44" s="295">
        <f t="shared" si="6"/>
        <v>0</v>
      </c>
      <c r="Y44" s="293" t="str">
        <f t="shared" si="7"/>
        <v>         /0</v>
      </c>
    </row>
    <row r="45" spans="1:25" ht="18.75" customHeight="1" thickBot="1">
      <c r="A45" s="299" t="s">
        <v>229</v>
      </c>
      <c r="B45" s="296">
        <v>54.95</v>
      </c>
      <c r="C45" s="294">
        <v>25.897</v>
      </c>
      <c r="D45" s="295">
        <v>0</v>
      </c>
      <c r="E45" s="343">
        <v>43.616</v>
      </c>
      <c r="F45" s="295">
        <f aca="true" t="shared" si="8" ref="F45:F71">SUM(B45:E45)</f>
        <v>124.46300000000001</v>
      </c>
      <c r="G45" s="297">
        <f aca="true" t="shared" si="9" ref="G45:G71">F45/$F$9</f>
        <v>0.002646716443130205</v>
      </c>
      <c r="H45" s="296">
        <v>81.733</v>
      </c>
      <c r="I45" s="294">
        <v>52.365</v>
      </c>
      <c r="J45" s="295">
        <v>0.39</v>
      </c>
      <c r="K45" s="294">
        <v>183.493</v>
      </c>
      <c r="L45" s="295">
        <f t="shared" si="2"/>
        <v>317.981</v>
      </c>
      <c r="M45" s="514">
        <f t="shared" si="3"/>
        <v>-0.6085835317204487</v>
      </c>
      <c r="N45" s="519">
        <v>741.3850000000001</v>
      </c>
      <c r="O45" s="294">
        <v>404.726</v>
      </c>
      <c r="P45" s="295">
        <v>42.675000000000004</v>
      </c>
      <c r="Q45" s="294">
        <v>3140.7530000000006</v>
      </c>
      <c r="R45" s="295">
        <f aca="true" t="shared" si="10" ref="R45:R71">SUM(N45:Q45)</f>
        <v>4329.539000000001</v>
      </c>
      <c r="S45" s="573">
        <f aca="true" t="shared" si="11" ref="S45:S71">R45/$R$9</f>
        <v>0.007918402579501342</v>
      </c>
      <c r="T45" s="296">
        <v>662.882</v>
      </c>
      <c r="U45" s="294">
        <v>359.265</v>
      </c>
      <c r="V45" s="295">
        <v>653.9430000000001</v>
      </c>
      <c r="W45" s="294">
        <v>2848.1579999999994</v>
      </c>
      <c r="X45" s="295">
        <f aca="true" t="shared" si="12" ref="X45:X71">SUM(T45:W45)</f>
        <v>4524.248</v>
      </c>
      <c r="Y45" s="293">
        <f t="shared" si="7"/>
        <v>-0.04303676544698676</v>
      </c>
    </row>
    <row r="46" spans="1:25" s="285" customFormat="1" ht="18.75" customHeight="1">
      <c r="A46" s="292" t="s">
        <v>61</v>
      </c>
      <c r="B46" s="289">
        <f>SUM(B47:B54)</f>
        <v>2568.307</v>
      </c>
      <c r="C46" s="288">
        <f>SUM(C47:C54)</f>
        <v>1130.771</v>
      </c>
      <c r="D46" s="287">
        <f>SUM(D47:D54)</f>
        <v>55.563</v>
      </c>
      <c r="E46" s="288">
        <f>SUM(E47:E54)</f>
        <v>0.08</v>
      </c>
      <c r="F46" s="287">
        <f t="shared" si="8"/>
        <v>3754.7209999999995</v>
      </c>
      <c r="G46" s="290">
        <f t="shared" si="9"/>
        <v>0.07984446630778853</v>
      </c>
      <c r="H46" s="289">
        <f>SUM(H47:H54)</f>
        <v>2611.697</v>
      </c>
      <c r="I46" s="288">
        <f>SUM(I47:I54)</f>
        <v>1259.646</v>
      </c>
      <c r="J46" s="287">
        <f>SUM(J47:J54)</f>
        <v>71.269</v>
      </c>
      <c r="K46" s="288">
        <f>SUM(K47:K54)</f>
        <v>75.795</v>
      </c>
      <c r="L46" s="287">
        <f aca="true" t="shared" si="13" ref="L46:L72">SUM(H46:K46)</f>
        <v>4018.407</v>
      </c>
      <c r="M46" s="512">
        <f t="shared" si="3"/>
        <v>-0.06561953530341769</v>
      </c>
      <c r="N46" s="517">
        <f>SUM(N47:N54)</f>
        <v>30713.826999999997</v>
      </c>
      <c r="O46" s="288">
        <f>SUM(O47:O54)</f>
        <v>14252.348999999998</v>
      </c>
      <c r="P46" s="287">
        <f>SUM(P47:P54)</f>
        <v>3295.1279999999997</v>
      </c>
      <c r="Q46" s="288">
        <f>SUM(Q47:Q54)</f>
        <v>250.496</v>
      </c>
      <c r="R46" s="287">
        <f t="shared" si="10"/>
        <v>48511.79999999999</v>
      </c>
      <c r="S46" s="571">
        <f t="shared" si="11"/>
        <v>0.08872444901322128</v>
      </c>
      <c r="T46" s="289">
        <f>SUM(T47:T54)</f>
        <v>35771.692</v>
      </c>
      <c r="U46" s="288">
        <f>SUM(U47:U54)</f>
        <v>13504.884999999998</v>
      </c>
      <c r="V46" s="287">
        <f>SUM(V47:V54)</f>
        <v>909.1059999999998</v>
      </c>
      <c r="W46" s="288">
        <f>SUM(W47:W54)</f>
        <v>518.316</v>
      </c>
      <c r="X46" s="287">
        <f t="shared" si="12"/>
        <v>50703.999</v>
      </c>
      <c r="Y46" s="286">
        <f aca="true" t="shared" si="14" ref="Y46:Y71">IF(ISERROR(R46/X46-1),"         /0",IF(R46/X46&gt;5,"  *  ",(R46/X46-1)))</f>
        <v>-0.043235228842601</v>
      </c>
    </row>
    <row r="47" spans="1:25" ht="18.75" customHeight="1">
      <c r="A47" s="299" t="s">
        <v>258</v>
      </c>
      <c r="B47" s="296">
        <v>1239.213</v>
      </c>
      <c r="C47" s="294">
        <v>29.325</v>
      </c>
      <c r="D47" s="295">
        <v>0</v>
      </c>
      <c r="E47" s="294">
        <v>0</v>
      </c>
      <c r="F47" s="295">
        <f t="shared" si="8"/>
        <v>1268.538</v>
      </c>
      <c r="G47" s="297">
        <f t="shared" si="9"/>
        <v>0.026975570115901945</v>
      </c>
      <c r="H47" s="296">
        <v>1233.548</v>
      </c>
      <c r="I47" s="294">
        <v>112.436</v>
      </c>
      <c r="J47" s="295"/>
      <c r="K47" s="294"/>
      <c r="L47" s="295">
        <f t="shared" si="13"/>
        <v>1345.984</v>
      </c>
      <c r="M47" s="514">
        <f t="shared" si="3"/>
        <v>-0.05753857400979501</v>
      </c>
      <c r="N47" s="519">
        <v>13779.903</v>
      </c>
      <c r="O47" s="294">
        <v>434.123</v>
      </c>
      <c r="P47" s="295"/>
      <c r="Q47" s="294"/>
      <c r="R47" s="295">
        <f t="shared" si="10"/>
        <v>14214.026</v>
      </c>
      <c r="S47" s="573">
        <f t="shared" si="11"/>
        <v>0.025996389025136193</v>
      </c>
      <c r="T47" s="296">
        <v>17133.215</v>
      </c>
      <c r="U47" s="294">
        <v>370.36199999999997</v>
      </c>
      <c r="V47" s="295"/>
      <c r="W47" s="294"/>
      <c r="X47" s="278">
        <f t="shared" si="12"/>
        <v>17503.577</v>
      </c>
      <c r="Y47" s="293">
        <f t="shared" si="14"/>
        <v>-0.18793592875330578</v>
      </c>
    </row>
    <row r="48" spans="1:25" ht="18.75" customHeight="1">
      <c r="A48" s="299" t="s">
        <v>236</v>
      </c>
      <c r="B48" s="296">
        <v>238.869</v>
      </c>
      <c r="C48" s="294">
        <v>567.2239999999999</v>
      </c>
      <c r="D48" s="295">
        <v>0</v>
      </c>
      <c r="E48" s="294">
        <v>0</v>
      </c>
      <c r="F48" s="295">
        <f t="shared" si="8"/>
        <v>806.093</v>
      </c>
      <c r="G48" s="297">
        <f t="shared" si="9"/>
        <v>0.017141637255988978</v>
      </c>
      <c r="H48" s="296">
        <v>236.938</v>
      </c>
      <c r="I48" s="294">
        <v>595.299</v>
      </c>
      <c r="J48" s="295"/>
      <c r="K48" s="294"/>
      <c r="L48" s="295">
        <f t="shared" si="13"/>
        <v>832.237</v>
      </c>
      <c r="M48" s="514">
        <f t="shared" si="3"/>
        <v>-0.03141412842735902</v>
      </c>
      <c r="N48" s="519">
        <v>2383.6820000000002</v>
      </c>
      <c r="O48" s="294">
        <v>6096.1759999999995</v>
      </c>
      <c r="P48" s="295"/>
      <c r="Q48" s="294"/>
      <c r="R48" s="295">
        <f t="shared" si="10"/>
        <v>8479.858</v>
      </c>
      <c r="S48" s="573">
        <f t="shared" si="11"/>
        <v>0.015509025201298588</v>
      </c>
      <c r="T48" s="296">
        <v>2085.222</v>
      </c>
      <c r="U48" s="294">
        <v>5381.650000000001</v>
      </c>
      <c r="V48" s="295"/>
      <c r="W48" s="294"/>
      <c r="X48" s="278">
        <f t="shared" si="12"/>
        <v>7466.872000000001</v>
      </c>
      <c r="Y48" s="293">
        <f t="shared" si="14"/>
        <v>0.13566403709612262</v>
      </c>
    </row>
    <row r="49" spans="1:25" ht="18.75" customHeight="1">
      <c r="A49" s="299" t="s">
        <v>257</v>
      </c>
      <c r="B49" s="296">
        <v>531.363</v>
      </c>
      <c r="C49" s="294">
        <v>0</v>
      </c>
      <c r="D49" s="295">
        <v>0</v>
      </c>
      <c r="E49" s="294">
        <v>0</v>
      </c>
      <c r="F49" s="295">
        <f t="shared" si="8"/>
        <v>531.363</v>
      </c>
      <c r="G49" s="297">
        <f t="shared" si="9"/>
        <v>0.011299480081397646</v>
      </c>
      <c r="H49" s="296">
        <v>402.311</v>
      </c>
      <c r="I49" s="294"/>
      <c r="J49" s="295"/>
      <c r="K49" s="294"/>
      <c r="L49" s="295">
        <f t="shared" si="13"/>
        <v>402.311</v>
      </c>
      <c r="M49" s="514">
        <f t="shared" si="3"/>
        <v>0.32077671254328144</v>
      </c>
      <c r="N49" s="519">
        <v>7288.154</v>
      </c>
      <c r="O49" s="294">
        <v>4.02</v>
      </c>
      <c r="P49" s="295"/>
      <c r="Q49" s="294"/>
      <c r="R49" s="295">
        <f t="shared" si="10"/>
        <v>7292.174000000001</v>
      </c>
      <c r="S49" s="573">
        <f t="shared" si="11"/>
        <v>0.013336840114333795</v>
      </c>
      <c r="T49" s="296">
        <v>8992.444</v>
      </c>
      <c r="U49" s="294"/>
      <c r="V49" s="295"/>
      <c r="W49" s="294"/>
      <c r="X49" s="278">
        <f t="shared" si="12"/>
        <v>8992.444</v>
      </c>
      <c r="Y49" s="293">
        <f t="shared" si="14"/>
        <v>-0.18907763006363998</v>
      </c>
    </row>
    <row r="50" spans="1:25" ht="18.75" customHeight="1">
      <c r="A50" s="299" t="s">
        <v>266</v>
      </c>
      <c r="B50" s="296">
        <v>327.235</v>
      </c>
      <c r="C50" s="294">
        <v>130.718</v>
      </c>
      <c r="D50" s="295">
        <v>0</v>
      </c>
      <c r="E50" s="294">
        <v>0</v>
      </c>
      <c r="F50" s="295">
        <f t="shared" si="8"/>
        <v>457.953</v>
      </c>
      <c r="G50" s="297">
        <f t="shared" si="9"/>
        <v>0.009738410092001692</v>
      </c>
      <c r="H50" s="296">
        <v>244.269</v>
      </c>
      <c r="I50" s="294">
        <v>79.763</v>
      </c>
      <c r="J50" s="295"/>
      <c r="K50" s="294"/>
      <c r="L50" s="295">
        <f t="shared" si="13"/>
        <v>324.03200000000004</v>
      </c>
      <c r="M50" s="514">
        <f t="shared" si="3"/>
        <v>0.41329560043452473</v>
      </c>
      <c r="N50" s="519">
        <v>3232.194</v>
      </c>
      <c r="O50" s="294">
        <v>1006.8689999999999</v>
      </c>
      <c r="P50" s="295"/>
      <c r="Q50" s="294"/>
      <c r="R50" s="295">
        <f t="shared" si="10"/>
        <v>4239.063</v>
      </c>
      <c r="S50" s="573">
        <f t="shared" si="11"/>
        <v>0.007752928751506499</v>
      </c>
      <c r="T50" s="296">
        <v>3790.433</v>
      </c>
      <c r="U50" s="294">
        <v>1055.6009999999999</v>
      </c>
      <c r="V50" s="295"/>
      <c r="W50" s="294"/>
      <c r="X50" s="278">
        <f t="shared" si="12"/>
        <v>4846.034</v>
      </c>
      <c r="Y50" s="293">
        <f t="shared" si="14"/>
        <v>-0.1252510816061133</v>
      </c>
    </row>
    <row r="51" spans="1:25" ht="18.75" customHeight="1">
      <c r="A51" s="299" t="s">
        <v>242</v>
      </c>
      <c r="B51" s="296">
        <v>39.661</v>
      </c>
      <c r="C51" s="294">
        <v>213.99</v>
      </c>
      <c r="D51" s="295">
        <v>0</v>
      </c>
      <c r="E51" s="294">
        <v>0</v>
      </c>
      <c r="F51" s="295">
        <f t="shared" si="8"/>
        <v>253.651</v>
      </c>
      <c r="G51" s="297">
        <f t="shared" si="9"/>
        <v>0.005393910419292638</v>
      </c>
      <c r="H51" s="296">
        <v>15.551</v>
      </c>
      <c r="I51" s="294">
        <v>218.795</v>
      </c>
      <c r="J51" s="295"/>
      <c r="K51" s="294"/>
      <c r="L51" s="295">
        <f t="shared" si="13"/>
        <v>234.34599999999998</v>
      </c>
      <c r="M51" s="514">
        <f t="shared" si="3"/>
        <v>0.08237819292840509</v>
      </c>
      <c r="N51" s="519">
        <v>190.497</v>
      </c>
      <c r="O51" s="294">
        <v>2920.8489999999993</v>
      </c>
      <c r="P51" s="295"/>
      <c r="Q51" s="294"/>
      <c r="R51" s="295">
        <f t="shared" si="10"/>
        <v>3111.345999999999</v>
      </c>
      <c r="S51" s="573">
        <f t="shared" si="11"/>
        <v>0.005690418816442391</v>
      </c>
      <c r="T51" s="296">
        <v>189.99699999999999</v>
      </c>
      <c r="U51" s="294">
        <v>3276.792</v>
      </c>
      <c r="V51" s="295"/>
      <c r="W51" s="294"/>
      <c r="X51" s="278">
        <f t="shared" si="12"/>
        <v>3466.7889999999998</v>
      </c>
      <c r="Y51" s="293">
        <f t="shared" si="14"/>
        <v>-0.10252801655941579</v>
      </c>
    </row>
    <row r="52" spans="1:25" ht="18.75" customHeight="1">
      <c r="A52" s="299" t="s">
        <v>247</v>
      </c>
      <c r="B52" s="296">
        <v>63.178</v>
      </c>
      <c r="C52" s="294">
        <v>189.514</v>
      </c>
      <c r="D52" s="295">
        <v>0</v>
      </c>
      <c r="E52" s="294">
        <v>0</v>
      </c>
      <c r="F52" s="295">
        <f>SUM(B52:E52)</f>
        <v>252.692</v>
      </c>
      <c r="G52" s="297">
        <f>F52/$F$9</f>
        <v>0.005373517201477208</v>
      </c>
      <c r="H52" s="296">
        <v>111.199</v>
      </c>
      <c r="I52" s="294">
        <v>121.572</v>
      </c>
      <c r="J52" s="295"/>
      <c r="K52" s="294"/>
      <c r="L52" s="295">
        <f>SUM(H52:K52)</f>
        <v>232.77100000000002</v>
      </c>
      <c r="M52" s="514">
        <f>IF(ISERROR(F52/L52-1),"         /0",(F52/L52-1))</f>
        <v>0.08558196682576424</v>
      </c>
      <c r="N52" s="519">
        <v>648.605</v>
      </c>
      <c r="O52" s="294">
        <v>2202.7870000000003</v>
      </c>
      <c r="P52" s="295"/>
      <c r="Q52" s="294"/>
      <c r="R52" s="295">
        <f>SUM(N52:Q52)</f>
        <v>2851.3920000000003</v>
      </c>
      <c r="S52" s="573">
        <f>R52/$R$9</f>
        <v>0.005214982419137347</v>
      </c>
      <c r="T52" s="296">
        <v>202.913</v>
      </c>
      <c r="U52" s="294">
        <v>312.391</v>
      </c>
      <c r="V52" s="295"/>
      <c r="W52" s="294"/>
      <c r="X52" s="278">
        <f>SUM(T52:W52)</f>
        <v>515.3040000000001</v>
      </c>
      <c r="Y52" s="293" t="str">
        <f>IF(ISERROR(R52/X52-1),"         /0",IF(R52/X52&gt;5,"  *  ",(R52/X52-1)))</f>
        <v>  *  </v>
      </c>
    </row>
    <row r="53" spans="1:25" ht="18.75" customHeight="1">
      <c r="A53" s="299" t="s">
        <v>208</v>
      </c>
      <c r="B53" s="296">
        <v>69.934</v>
      </c>
      <c r="C53" s="294">
        <v>0</v>
      </c>
      <c r="D53" s="295">
        <v>0</v>
      </c>
      <c r="E53" s="294">
        <v>0</v>
      </c>
      <c r="F53" s="295">
        <f t="shared" si="8"/>
        <v>69.934</v>
      </c>
      <c r="G53" s="297">
        <f t="shared" si="9"/>
        <v>0.0014871525492224013</v>
      </c>
      <c r="H53" s="296">
        <v>305.61</v>
      </c>
      <c r="I53" s="294">
        <v>131.781</v>
      </c>
      <c r="J53" s="295">
        <v>0</v>
      </c>
      <c r="K53" s="294"/>
      <c r="L53" s="295">
        <f t="shared" si="13"/>
        <v>437.391</v>
      </c>
      <c r="M53" s="514">
        <f t="shared" si="3"/>
        <v>-0.8401110219460391</v>
      </c>
      <c r="N53" s="519">
        <v>2365.3510000000006</v>
      </c>
      <c r="O53" s="294">
        <v>1587.5249999999999</v>
      </c>
      <c r="P53" s="295">
        <v>0</v>
      </c>
      <c r="Q53" s="294"/>
      <c r="R53" s="295">
        <f t="shared" si="10"/>
        <v>3952.876</v>
      </c>
      <c r="S53" s="573">
        <f t="shared" si="11"/>
        <v>0.007229514161865489</v>
      </c>
      <c r="T53" s="296">
        <v>2350.765000000001</v>
      </c>
      <c r="U53" s="294">
        <v>3080.288999999999</v>
      </c>
      <c r="V53" s="295">
        <v>0</v>
      </c>
      <c r="W53" s="294"/>
      <c r="X53" s="278">
        <f t="shared" si="12"/>
        <v>5431.054</v>
      </c>
      <c r="Y53" s="293">
        <f t="shared" si="14"/>
        <v>-0.2721714790536054</v>
      </c>
    </row>
    <row r="54" spans="1:25" ht="18.75" customHeight="1" thickBot="1">
      <c r="A54" s="299" t="s">
        <v>229</v>
      </c>
      <c r="B54" s="296">
        <v>58.854</v>
      </c>
      <c r="C54" s="294">
        <v>0</v>
      </c>
      <c r="D54" s="295">
        <v>55.563</v>
      </c>
      <c r="E54" s="294">
        <v>0.08</v>
      </c>
      <c r="F54" s="295">
        <f t="shared" si="8"/>
        <v>114.497</v>
      </c>
      <c r="G54" s="297">
        <f t="shared" si="9"/>
        <v>0.0024347885925060384</v>
      </c>
      <c r="H54" s="296">
        <v>62.271</v>
      </c>
      <c r="I54" s="294">
        <v>0</v>
      </c>
      <c r="J54" s="295">
        <v>71.269</v>
      </c>
      <c r="K54" s="294">
        <v>75.795</v>
      </c>
      <c r="L54" s="295">
        <f t="shared" si="13"/>
        <v>209.33500000000004</v>
      </c>
      <c r="M54" s="514">
        <f t="shared" si="3"/>
        <v>-0.45304416366111744</v>
      </c>
      <c r="N54" s="519">
        <v>825.441</v>
      </c>
      <c r="O54" s="294">
        <v>0</v>
      </c>
      <c r="P54" s="295">
        <v>3295.1279999999997</v>
      </c>
      <c r="Q54" s="294">
        <v>250.496</v>
      </c>
      <c r="R54" s="295">
        <f t="shared" si="10"/>
        <v>4371.065</v>
      </c>
      <c r="S54" s="573">
        <f t="shared" si="11"/>
        <v>0.007994350523501007</v>
      </c>
      <c r="T54" s="296">
        <v>1026.7030000000002</v>
      </c>
      <c r="U54" s="294">
        <v>27.8</v>
      </c>
      <c r="V54" s="295">
        <v>909.1059999999998</v>
      </c>
      <c r="W54" s="294">
        <v>518.316</v>
      </c>
      <c r="X54" s="278">
        <f t="shared" si="12"/>
        <v>2481.925</v>
      </c>
      <c r="Y54" s="293">
        <f t="shared" si="14"/>
        <v>0.7611591808777458</v>
      </c>
    </row>
    <row r="55" spans="1:25" s="285" customFormat="1" ht="18.75" customHeight="1">
      <c r="A55" s="292" t="s">
        <v>60</v>
      </c>
      <c r="B55" s="289">
        <f>SUM(B56:B66)</f>
        <v>2872.3559999999998</v>
      </c>
      <c r="C55" s="288">
        <f>SUM(C56:C66)</f>
        <v>2321.376</v>
      </c>
      <c r="D55" s="287">
        <f>SUM(D56:D66)</f>
        <v>0.896</v>
      </c>
      <c r="E55" s="288">
        <f>SUM(E56:E66)</f>
        <v>4.263</v>
      </c>
      <c r="F55" s="287">
        <f t="shared" si="8"/>
        <v>5198.891</v>
      </c>
      <c r="G55" s="290">
        <f t="shared" si="9"/>
        <v>0.11055486607057224</v>
      </c>
      <c r="H55" s="289">
        <f>SUM(H56:H66)</f>
        <v>2901.7319999999995</v>
      </c>
      <c r="I55" s="288">
        <f>SUM(I56:I66)</f>
        <v>2683.4719999999998</v>
      </c>
      <c r="J55" s="287">
        <f>SUM(J56:J66)</f>
        <v>0.5</v>
      </c>
      <c r="K55" s="288">
        <f>SUM(K56:K66)</f>
        <v>0.25</v>
      </c>
      <c r="L55" s="287">
        <f t="shared" si="13"/>
        <v>5585.954</v>
      </c>
      <c r="M55" s="512">
        <f aca="true" t="shared" si="15" ref="M55:M72">IF(ISERROR(F55/L55-1),"         /0",(F55/L55-1))</f>
        <v>-0.06929219252432084</v>
      </c>
      <c r="N55" s="517">
        <f>SUM(N56:N66)</f>
        <v>32458.890999999996</v>
      </c>
      <c r="O55" s="288">
        <f>SUM(O56:O66)</f>
        <v>26106.697</v>
      </c>
      <c r="P55" s="287">
        <f>SUM(P56:P66)</f>
        <v>623.8880000000003</v>
      </c>
      <c r="Q55" s="288">
        <f>SUM(Q56:Q66)</f>
        <v>522.681</v>
      </c>
      <c r="R55" s="287">
        <f t="shared" si="10"/>
        <v>59712.15699999999</v>
      </c>
      <c r="S55" s="571">
        <f t="shared" si="11"/>
        <v>0.10920906313960656</v>
      </c>
      <c r="T55" s="289">
        <f>SUM(T56:T66)</f>
        <v>31072.706000000002</v>
      </c>
      <c r="U55" s="288">
        <f>SUM(U56:U66)</f>
        <v>26514.746</v>
      </c>
      <c r="V55" s="287">
        <f>SUM(V56:V66)</f>
        <v>10.963</v>
      </c>
      <c r="W55" s="288">
        <f>SUM(W56:W66)</f>
        <v>91.697</v>
      </c>
      <c r="X55" s="287">
        <f t="shared" si="12"/>
        <v>57690.11200000001</v>
      </c>
      <c r="Y55" s="286">
        <f t="shared" si="14"/>
        <v>0.035050113960603646</v>
      </c>
    </row>
    <row r="56" spans="1:25" s="269" customFormat="1" ht="18.75" customHeight="1">
      <c r="A56" s="284" t="s">
        <v>231</v>
      </c>
      <c r="B56" s="282">
        <v>469.03700000000003</v>
      </c>
      <c r="C56" s="279">
        <v>730.451</v>
      </c>
      <c r="D56" s="278">
        <v>0</v>
      </c>
      <c r="E56" s="279">
        <v>0</v>
      </c>
      <c r="F56" s="278">
        <f t="shared" si="8"/>
        <v>1199.488</v>
      </c>
      <c r="G56" s="281">
        <f t="shared" si="9"/>
        <v>0.025507215903018274</v>
      </c>
      <c r="H56" s="282">
        <v>1034.109</v>
      </c>
      <c r="I56" s="279">
        <v>1308.673</v>
      </c>
      <c r="J56" s="278"/>
      <c r="K56" s="279"/>
      <c r="L56" s="278">
        <f t="shared" si="13"/>
        <v>2342.782</v>
      </c>
      <c r="M56" s="513">
        <f t="shared" si="15"/>
        <v>-0.48800699339503206</v>
      </c>
      <c r="N56" s="518">
        <v>8162.942999999999</v>
      </c>
      <c r="O56" s="279">
        <v>8906.332999999999</v>
      </c>
      <c r="P56" s="278"/>
      <c r="Q56" s="279"/>
      <c r="R56" s="278">
        <f t="shared" si="10"/>
        <v>17069.275999999998</v>
      </c>
      <c r="S56" s="572">
        <f t="shared" si="11"/>
        <v>0.031218427437336937</v>
      </c>
      <c r="T56" s="282">
        <v>10563.688</v>
      </c>
      <c r="U56" s="279">
        <v>11078.774</v>
      </c>
      <c r="V56" s="278"/>
      <c r="W56" s="279"/>
      <c r="X56" s="278">
        <f t="shared" si="12"/>
        <v>21642.462</v>
      </c>
      <c r="Y56" s="277">
        <f t="shared" si="14"/>
        <v>-0.21130618133925805</v>
      </c>
    </row>
    <row r="57" spans="1:25" s="269" customFormat="1" ht="18.75" customHeight="1">
      <c r="A57" s="284" t="s">
        <v>264</v>
      </c>
      <c r="B57" s="282">
        <v>688.911</v>
      </c>
      <c r="C57" s="279">
        <v>329.471</v>
      </c>
      <c r="D57" s="278">
        <v>0</v>
      </c>
      <c r="E57" s="279">
        <v>0</v>
      </c>
      <c r="F57" s="278">
        <f t="shared" si="8"/>
        <v>1018.382</v>
      </c>
      <c r="G57" s="281">
        <f t="shared" si="9"/>
        <v>0.02165598117342362</v>
      </c>
      <c r="H57" s="282">
        <v>413.337</v>
      </c>
      <c r="I57" s="279">
        <v>264.633</v>
      </c>
      <c r="J57" s="278"/>
      <c r="K57" s="279"/>
      <c r="L57" s="278">
        <f t="shared" si="13"/>
        <v>677.97</v>
      </c>
      <c r="M57" s="513">
        <f t="shared" si="15"/>
        <v>0.5021048128973258</v>
      </c>
      <c r="N57" s="518">
        <v>7141.674</v>
      </c>
      <c r="O57" s="279">
        <v>2693.8520000000003</v>
      </c>
      <c r="P57" s="278"/>
      <c r="Q57" s="279"/>
      <c r="R57" s="278">
        <f t="shared" si="10"/>
        <v>9835.526</v>
      </c>
      <c r="S57" s="572">
        <f t="shared" si="11"/>
        <v>0.017988440443463496</v>
      </c>
      <c r="T57" s="282">
        <v>3728.734</v>
      </c>
      <c r="U57" s="279">
        <v>2521.64</v>
      </c>
      <c r="V57" s="278"/>
      <c r="W57" s="279"/>
      <c r="X57" s="278">
        <f t="shared" si="12"/>
        <v>6250.374</v>
      </c>
      <c r="Y57" s="277">
        <f t="shared" si="14"/>
        <v>0.5735899963746169</v>
      </c>
    </row>
    <row r="58" spans="1:25" s="269" customFormat="1" ht="18.75" customHeight="1">
      <c r="A58" s="284" t="s">
        <v>234</v>
      </c>
      <c r="B58" s="282">
        <v>518.9150000000001</v>
      </c>
      <c r="C58" s="279">
        <v>452.287</v>
      </c>
      <c r="D58" s="278">
        <v>0</v>
      </c>
      <c r="E58" s="279">
        <v>0</v>
      </c>
      <c r="F58" s="278">
        <f>SUM(B58:E58)</f>
        <v>971.202</v>
      </c>
      <c r="G58" s="281">
        <f>F58/$F$9</f>
        <v>0.020652694399146264</v>
      </c>
      <c r="H58" s="282">
        <v>385.492</v>
      </c>
      <c r="I58" s="279">
        <v>352.129</v>
      </c>
      <c r="J58" s="278"/>
      <c r="K58" s="279"/>
      <c r="L58" s="278">
        <f>SUM(H58:K58)</f>
        <v>737.6210000000001</v>
      </c>
      <c r="M58" s="513">
        <f>IF(ISERROR(F58/L58-1),"         /0",(F58/L58-1))</f>
        <v>0.3166680449716044</v>
      </c>
      <c r="N58" s="518">
        <v>5478.008</v>
      </c>
      <c r="O58" s="279">
        <v>5174.902999999999</v>
      </c>
      <c r="P58" s="278"/>
      <c r="Q58" s="279"/>
      <c r="R58" s="278">
        <f t="shared" si="10"/>
        <v>10652.911</v>
      </c>
      <c r="S58" s="572">
        <f>R58/$R$9</f>
        <v>0.019483376392174366</v>
      </c>
      <c r="T58" s="282">
        <v>4702.027</v>
      </c>
      <c r="U58" s="279">
        <v>5031.104999999999</v>
      </c>
      <c r="V58" s="278"/>
      <c r="W58" s="279"/>
      <c r="X58" s="278">
        <f>SUM(T58:W58)</f>
        <v>9733.131999999998</v>
      </c>
      <c r="Y58" s="277">
        <f>IF(ISERROR(R58/X58-1),"         /0",IF(R58/X58&gt;5,"  *  ",(R58/X58-1)))</f>
        <v>0.09449979718758583</v>
      </c>
    </row>
    <row r="59" spans="1:25" s="269" customFormat="1" ht="18.75" customHeight="1">
      <c r="A59" s="284" t="s">
        <v>263</v>
      </c>
      <c r="B59" s="282">
        <v>423.312</v>
      </c>
      <c r="C59" s="279">
        <v>299.916</v>
      </c>
      <c r="D59" s="278">
        <v>0</v>
      </c>
      <c r="E59" s="279">
        <v>0</v>
      </c>
      <c r="F59" s="278">
        <f>SUM(B59:E59)</f>
        <v>723.2280000000001</v>
      </c>
      <c r="G59" s="281">
        <f>F59/$F$9</f>
        <v>0.015379505875096792</v>
      </c>
      <c r="H59" s="282"/>
      <c r="I59" s="279"/>
      <c r="J59" s="278"/>
      <c r="K59" s="279"/>
      <c r="L59" s="278">
        <f>SUM(H59:K59)</f>
        <v>0</v>
      </c>
      <c r="M59" s="513" t="str">
        <f>IF(ISERROR(F59/L59-1),"         /0",(F59/L59-1))</f>
        <v>         /0</v>
      </c>
      <c r="N59" s="518">
        <v>1270.944</v>
      </c>
      <c r="O59" s="279">
        <v>807.499</v>
      </c>
      <c r="P59" s="278"/>
      <c r="Q59" s="279"/>
      <c r="R59" s="278">
        <f>SUM(N59:Q59)</f>
        <v>2078.443</v>
      </c>
      <c r="S59" s="572">
        <f>R59/$R$9</f>
        <v>0.0038013165864879627</v>
      </c>
      <c r="T59" s="282">
        <v>0</v>
      </c>
      <c r="U59" s="279">
        <v>0</v>
      </c>
      <c r="V59" s="278"/>
      <c r="W59" s="279"/>
      <c r="X59" s="278">
        <f>SUM(T59:W59)</f>
        <v>0</v>
      </c>
      <c r="Y59" s="277" t="str">
        <f>IF(ISERROR(R59/X59-1),"         /0",IF(R59/X59&gt;5,"  *  ",(R59/X59-1)))</f>
        <v>         /0</v>
      </c>
    </row>
    <row r="60" spans="1:25" s="269" customFormat="1" ht="18.75" customHeight="1">
      <c r="A60" s="284" t="s">
        <v>210</v>
      </c>
      <c r="B60" s="282">
        <v>285.87600000000003</v>
      </c>
      <c r="C60" s="279">
        <v>168.298</v>
      </c>
      <c r="D60" s="278">
        <v>0.76</v>
      </c>
      <c r="E60" s="279">
        <v>0</v>
      </c>
      <c r="F60" s="278">
        <f t="shared" si="8"/>
        <v>454.934</v>
      </c>
      <c r="G60" s="281">
        <f t="shared" si="9"/>
        <v>0.009674210796292848</v>
      </c>
      <c r="H60" s="282">
        <v>332.972</v>
      </c>
      <c r="I60" s="279">
        <v>92.50299999999999</v>
      </c>
      <c r="J60" s="278">
        <v>0.25</v>
      </c>
      <c r="K60" s="279">
        <v>0</v>
      </c>
      <c r="L60" s="278">
        <f t="shared" si="13"/>
        <v>425.72499999999997</v>
      </c>
      <c r="M60" s="513">
        <f t="shared" si="15"/>
        <v>0.06861001820423995</v>
      </c>
      <c r="N60" s="518">
        <v>3453.1050000000005</v>
      </c>
      <c r="O60" s="279">
        <v>1608.3679999999993</v>
      </c>
      <c r="P60" s="278">
        <v>3.7960000000000003</v>
      </c>
      <c r="Q60" s="279">
        <v>2.458</v>
      </c>
      <c r="R60" s="278">
        <f t="shared" si="10"/>
        <v>5067.727</v>
      </c>
      <c r="S60" s="572">
        <f t="shared" si="11"/>
        <v>0.009268493146500955</v>
      </c>
      <c r="T60" s="282">
        <v>2762.4800000000005</v>
      </c>
      <c r="U60" s="279">
        <v>1082.47</v>
      </c>
      <c r="V60" s="278">
        <v>0.5</v>
      </c>
      <c r="W60" s="279">
        <v>3.5469999999999997</v>
      </c>
      <c r="X60" s="278">
        <f t="shared" si="12"/>
        <v>3848.9970000000008</v>
      </c>
      <c r="Y60" s="277">
        <f t="shared" si="14"/>
        <v>0.3166357365308414</v>
      </c>
    </row>
    <row r="61" spans="1:25" s="269" customFormat="1" ht="18.75" customHeight="1">
      <c r="A61" s="284" t="s">
        <v>208</v>
      </c>
      <c r="B61" s="282">
        <v>206.819</v>
      </c>
      <c r="C61" s="279">
        <v>76.53800000000001</v>
      </c>
      <c r="D61" s="278">
        <v>0</v>
      </c>
      <c r="E61" s="279">
        <v>0</v>
      </c>
      <c r="F61" s="278">
        <f t="shared" si="8"/>
        <v>283.35699999999997</v>
      </c>
      <c r="G61" s="281">
        <f t="shared" si="9"/>
        <v>0.0060256110745847795</v>
      </c>
      <c r="H61" s="282">
        <v>225.82800000000003</v>
      </c>
      <c r="I61" s="279">
        <v>109.768</v>
      </c>
      <c r="J61" s="278">
        <v>0</v>
      </c>
      <c r="K61" s="279">
        <v>0</v>
      </c>
      <c r="L61" s="278">
        <f t="shared" si="13"/>
        <v>335.596</v>
      </c>
      <c r="M61" s="513">
        <f t="shared" si="15"/>
        <v>-0.1556603773584907</v>
      </c>
      <c r="N61" s="518">
        <v>2030.3440000000007</v>
      </c>
      <c r="O61" s="279">
        <v>914.0069999999997</v>
      </c>
      <c r="P61" s="278">
        <v>2.394</v>
      </c>
      <c r="Q61" s="279">
        <v>0.202</v>
      </c>
      <c r="R61" s="278">
        <f t="shared" si="10"/>
        <v>2946.9470000000006</v>
      </c>
      <c r="S61" s="572">
        <f t="shared" si="11"/>
        <v>0.0053897453577514244</v>
      </c>
      <c r="T61" s="282">
        <v>1932.673</v>
      </c>
      <c r="U61" s="279">
        <v>1086.95</v>
      </c>
      <c r="V61" s="278">
        <v>4.3709999999999996</v>
      </c>
      <c r="W61" s="279">
        <v>0.596</v>
      </c>
      <c r="X61" s="278">
        <f t="shared" si="12"/>
        <v>3024.59</v>
      </c>
      <c r="Y61" s="277">
        <f t="shared" si="14"/>
        <v>-0.025670586757213232</v>
      </c>
    </row>
    <row r="62" spans="1:25" s="269" customFormat="1" ht="18.75" customHeight="1">
      <c r="A62" s="284" t="s">
        <v>246</v>
      </c>
      <c r="B62" s="282">
        <v>77.959</v>
      </c>
      <c r="C62" s="279">
        <v>76.331</v>
      </c>
      <c r="D62" s="278">
        <v>0</v>
      </c>
      <c r="E62" s="279">
        <v>0</v>
      </c>
      <c r="F62" s="278">
        <f t="shared" si="8"/>
        <v>154.29000000000002</v>
      </c>
      <c r="G62" s="281">
        <f t="shared" si="9"/>
        <v>0.0032809901738714265</v>
      </c>
      <c r="H62" s="282">
        <v>108.755</v>
      </c>
      <c r="I62" s="279">
        <v>55.903</v>
      </c>
      <c r="J62" s="278"/>
      <c r="K62" s="279"/>
      <c r="L62" s="278">
        <f t="shared" si="13"/>
        <v>164.658</v>
      </c>
      <c r="M62" s="513">
        <f t="shared" si="15"/>
        <v>-0.06296687679918356</v>
      </c>
      <c r="N62" s="518">
        <v>1023.1539999999997</v>
      </c>
      <c r="O62" s="279">
        <v>770.2850000000002</v>
      </c>
      <c r="P62" s="278"/>
      <c r="Q62" s="279"/>
      <c r="R62" s="278">
        <f t="shared" si="10"/>
        <v>1793.4389999999999</v>
      </c>
      <c r="S62" s="572">
        <f t="shared" si="11"/>
        <v>0.003280065615248715</v>
      </c>
      <c r="T62" s="282">
        <v>1374.686</v>
      </c>
      <c r="U62" s="279">
        <v>690.5869999999999</v>
      </c>
      <c r="V62" s="278"/>
      <c r="W62" s="279"/>
      <c r="X62" s="278">
        <f t="shared" si="12"/>
        <v>2065.2729999999997</v>
      </c>
      <c r="Y62" s="277">
        <f t="shared" si="14"/>
        <v>-0.13162134013275717</v>
      </c>
    </row>
    <row r="63" spans="1:25" s="269" customFormat="1" ht="18.75" customHeight="1">
      <c r="A63" s="284" t="s">
        <v>230</v>
      </c>
      <c r="B63" s="282">
        <v>71.568</v>
      </c>
      <c r="C63" s="279">
        <v>79.99799999999999</v>
      </c>
      <c r="D63" s="278">
        <v>0</v>
      </c>
      <c r="E63" s="279">
        <v>0</v>
      </c>
      <c r="F63" s="278">
        <f t="shared" si="8"/>
        <v>151.56599999999997</v>
      </c>
      <c r="G63" s="281">
        <f t="shared" si="9"/>
        <v>0.0032230640786376076</v>
      </c>
      <c r="H63" s="282">
        <v>125.971</v>
      </c>
      <c r="I63" s="279">
        <v>164.945</v>
      </c>
      <c r="J63" s="278"/>
      <c r="K63" s="279"/>
      <c r="L63" s="278">
        <f t="shared" si="13"/>
        <v>290.916</v>
      </c>
      <c r="M63" s="513">
        <f t="shared" si="15"/>
        <v>-0.47900424864909463</v>
      </c>
      <c r="N63" s="518">
        <v>1972.672</v>
      </c>
      <c r="O63" s="279">
        <v>1955.745</v>
      </c>
      <c r="P63" s="278"/>
      <c r="Q63" s="279"/>
      <c r="R63" s="278">
        <f t="shared" si="10"/>
        <v>3928.417</v>
      </c>
      <c r="S63" s="572">
        <f t="shared" si="11"/>
        <v>0.007184780482669614</v>
      </c>
      <c r="T63" s="282">
        <v>2956.8669999999997</v>
      </c>
      <c r="U63" s="279">
        <v>2870.4180000000006</v>
      </c>
      <c r="V63" s="278"/>
      <c r="W63" s="279"/>
      <c r="X63" s="278">
        <f t="shared" si="12"/>
        <v>5827.285</v>
      </c>
      <c r="Y63" s="277">
        <f t="shared" si="14"/>
        <v>-0.3258580968667226</v>
      </c>
    </row>
    <row r="64" spans="1:25" s="269" customFormat="1" ht="18.75" customHeight="1">
      <c r="A64" s="284" t="s">
        <v>232</v>
      </c>
      <c r="B64" s="282">
        <v>30.610999999999997</v>
      </c>
      <c r="C64" s="279">
        <v>67.932</v>
      </c>
      <c r="D64" s="278">
        <v>0</v>
      </c>
      <c r="E64" s="279">
        <v>0</v>
      </c>
      <c r="F64" s="278">
        <f t="shared" si="8"/>
        <v>98.543</v>
      </c>
      <c r="G64" s="281">
        <f t="shared" si="9"/>
        <v>0.002095525404781982</v>
      </c>
      <c r="H64" s="282">
        <v>58.682</v>
      </c>
      <c r="I64" s="279">
        <v>147.811</v>
      </c>
      <c r="J64" s="278"/>
      <c r="K64" s="279"/>
      <c r="L64" s="278">
        <f t="shared" si="13"/>
        <v>206.493</v>
      </c>
      <c r="M64" s="513">
        <f t="shared" si="15"/>
        <v>-0.5227780118454378</v>
      </c>
      <c r="N64" s="518">
        <v>986.191</v>
      </c>
      <c r="O64" s="279">
        <v>1450.8180000000002</v>
      </c>
      <c r="P64" s="278"/>
      <c r="Q64" s="279"/>
      <c r="R64" s="278">
        <f t="shared" si="10"/>
        <v>2437.009</v>
      </c>
      <c r="S64" s="572">
        <f t="shared" si="11"/>
        <v>0.004457106946459654</v>
      </c>
      <c r="T64" s="282">
        <v>101.971</v>
      </c>
      <c r="U64" s="279">
        <v>265.798</v>
      </c>
      <c r="V64" s="278"/>
      <c r="W64" s="279"/>
      <c r="X64" s="278">
        <f t="shared" si="12"/>
        <v>367.769</v>
      </c>
      <c r="Y64" s="277" t="str">
        <f t="shared" si="14"/>
        <v>  *  </v>
      </c>
    </row>
    <row r="65" spans="1:25" s="269" customFormat="1" ht="18.75" customHeight="1">
      <c r="A65" s="284" t="s">
        <v>243</v>
      </c>
      <c r="B65" s="282">
        <v>56.239999999999995</v>
      </c>
      <c r="C65" s="279">
        <v>27.734</v>
      </c>
      <c r="D65" s="278">
        <v>0</v>
      </c>
      <c r="E65" s="279">
        <v>1.32</v>
      </c>
      <c r="F65" s="278">
        <f>SUM(B65:E65)</f>
        <v>85.29399999999998</v>
      </c>
      <c r="G65" s="281">
        <f>F65/$F$9</f>
        <v>0.0018137842756509779</v>
      </c>
      <c r="H65" s="282">
        <v>79.09800000000001</v>
      </c>
      <c r="I65" s="279">
        <v>22.4</v>
      </c>
      <c r="J65" s="278">
        <v>0</v>
      </c>
      <c r="K65" s="279">
        <v>0</v>
      </c>
      <c r="L65" s="278">
        <f>SUM(H65:K65)</f>
        <v>101.49800000000002</v>
      </c>
      <c r="M65" s="513">
        <f>IF(ISERROR(F65/L65-1),"         /0",(F65/L65-1))</f>
        <v>-0.15964846597962556</v>
      </c>
      <c r="N65" s="518">
        <v>564.517</v>
      </c>
      <c r="O65" s="279">
        <v>214.43599999999995</v>
      </c>
      <c r="P65" s="278">
        <v>0</v>
      </c>
      <c r="Q65" s="279">
        <v>1.32</v>
      </c>
      <c r="R65" s="278">
        <f t="shared" si="10"/>
        <v>780.273</v>
      </c>
      <c r="S65" s="572">
        <f>R65/$R$9</f>
        <v>0.0014270608801341784</v>
      </c>
      <c r="T65" s="282">
        <v>400.3249999999999</v>
      </c>
      <c r="U65" s="279">
        <v>149.70299999999997</v>
      </c>
      <c r="V65" s="278">
        <v>0</v>
      </c>
      <c r="W65" s="279">
        <v>0</v>
      </c>
      <c r="X65" s="278">
        <f>SUM(T65:W65)</f>
        <v>550.0279999999998</v>
      </c>
      <c r="Y65" s="277">
        <f>IF(ISERROR(R65/X65-1),"         /0",IF(R65/X65&gt;5,"  *  ",(R65/X65-1)))</f>
        <v>0.4186059618783049</v>
      </c>
    </row>
    <row r="66" spans="1:25" s="269" customFormat="1" ht="18.75" customHeight="1" thickBot="1">
      <c r="A66" s="284" t="s">
        <v>229</v>
      </c>
      <c r="B66" s="282">
        <v>43.108000000000004</v>
      </c>
      <c r="C66" s="279">
        <v>12.42</v>
      </c>
      <c r="D66" s="278">
        <v>0.136</v>
      </c>
      <c r="E66" s="279">
        <v>2.943</v>
      </c>
      <c r="F66" s="278">
        <f t="shared" si="8"/>
        <v>58.607000000000006</v>
      </c>
      <c r="G66" s="281">
        <f t="shared" si="9"/>
        <v>0.0012462829160676822</v>
      </c>
      <c r="H66" s="282">
        <v>137.488</v>
      </c>
      <c r="I66" s="279">
        <v>164.70700000000002</v>
      </c>
      <c r="J66" s="278">
        <v>0.25</v>
      </c>
      <c r="K66" s="279">
        <v>0.25</v>
      </c>
      <c r="L66" s="278">
        <f t="shared" si="13"/>
        <v>302.69500000000005</v>
      </c>
      <c r="M66" s="513">
        <f t="shared" si="15"/>
        <v>-0.8063826624159632</v>
      </c>
      <c r="N66" s="518">
        <v>375.339</v>
      </c>
      <c r="O66" s="279">
        <v>1610.4509999999998</v>
      </c>
      <c r="P66" s="278">
        <v>617.6980000000002</v>
      </c>
      <c r="Q66" s="279">
        <v>518.701</v>
      </c>
      <c r="R66" s="278">
        <f t="shared" si="10"/>
        <v>3122.189</v>
      </c>
      <c r="S66" s="572">
        <f t="shared" si="11"/>
        <v>0.00571024985137926</v>
      </c>
      <c r="T66" s="282">
        <v>2549.255</v>
      </c>
      <c r="U66" s="279">
        <v>1737.3009999999997</v>
      </c>
      <c r="V66" s="278">
        <v>6.092</v>
      </c>
      <c r="W66" s="279">
        <v>87.554</v>
      </c>
      <c r="X66" s="278">
        <f t="shared" si="12"/>
        <v>4380.201999999999</v>
      </c>
      <c r="Y66" s="277">
        <f t="shared" si="14"/>
        <v>-0.28720433441197457</v>
      </c>
    </row>
    <row r="67" spans="1:25" s="285" customFormat="1" ht="18.75" customHeight="1">
      <c r="A67" s="292" t="s">
        <v>59</v>
      </c>
      <c r="B67" s="289">
        <f>SUM(B68:B71)</f>
        <v>594.5690000000001</v>
      </c>
      <c r="C67" s="288">
        <f>SUM(C68:C71)</f>
        <v>276.129</v>
      </c>
      <c r="D67" s="287">
        <f>SUM(D68:D71)</f>
        <v>0</v>
      </c>
      <c r="E67" s="288">
        <f>SUM(E68:E71)</f>
        <v>0</v>
      </c>
      <c r="F67" s="287">
        <f t="shared" si="8"/>
        <v>870.6980000000001</v>
      </c>
      <c r="G67" s="290">
        <f t="shared" si="9"/>
        <v>0.018515468160020112</v>
      </c>
      <c r="H67" s="289">
        <f>SUM(H68:H71)</f>
        <v>787.1869999999999</v>
      </c>
      <c r="I67" s="288">
        <f>SUM(I68:I71)</f>
        <v>375.458</v>
      </c>
      <c r="J67" s="287">
        <f>SUM(J68:J71)</f>
        <v>52.766000000000005</v>
      </c>
      <c r="K67" s="288">
        <f>SUM(K68:K71)</f>
        <v>3.136</v>
      </c>
      <c r="L67" s="287">
        <f t="shared" si="13"/>
        <v>1218.547</v>
      </c>
      <c r="M67" s="512">
        <f t="shared" si="15"/>
        <v>-0.28546211184303927</v>
      </c>
      <c r="N67" s="517">
        <f>SUM(N68:N71)</f>
        <v>6676.540000000001</v>
      </c>
      <c r="O67" s="288">
        <f>SUM(O68:O71)</f>
        <v>2422.0440000000003</v>
      </c>
      <c r="P67" s="287">
        <f>SUM(P68:P71)</f>
        <v>290.635</v>
      </c>
      <c r="Q67" s="288">
        <f>SUM(Q68:Q71)</f>
        <v>55.212999999999994</v>
      </c>
      <c r="R67" s="287">
        <f t="shared" si="10"/>
        <v>9444.432</v>
      </c>
      <c r="S67" s="571">
        <f t="shared" si="11"/>
        <v>0.017273158807606312</v>
      </c>
      <c r="T67" s="289">
        <f>SUM(T68:T71)</f>
        <v>8075.189</v>
      </c>
      <c r="U67" s="288">
        <f>SUM(U68:U71)</f>
        <v>5291.504</v>
      </c>
      <c r="V67" s="287">
        <f>SUM(V68:V71)</f>
        <v>791.0820000000001</v>
      </c>
      <c r="W67" s="288">
        <f>SUM(W68:W71)</f>
        <v>60.459999999999994</v>
      </c>
      <c r="X67" s="287">
        <f t="shared" si="12"/>
        <v>14218.234999999999</v>
      </c>
      <c r="Y67" s="286">
        <f t="shared" si="14"/>
        <v>-0.33575215207794773</v>
      </c>
    </row>
    <row r="68" spans="1:25" ht="18.75" customHeight="1">
      <c r="A68" s="284" t="s">
        <v>231</v>
      </c>
      <c r="B68" s="282">
        <v>373.797</v>
      </c>
      <c r="C68" s="279">
        <v>151.60699999999997</v>
      </c>
      <c r="D68" s="278">
        <v>0</v>
      </c>
      <c r="E68" s="279">
        <v>0</v>
      </c>
      <c r="F68" s="278">
        <f t="shared" si="8"/>
        <v>525.404</v>
      </c>
      <c r="G68" s="281">
        <f t="shared" si="9"/>
        <v>0.011172761431802078</v>
      </c>
      <c r="H68" s="282">
        <v>485.512</v>
      </c>
      <c r="I68" s="279">
        <v>126.59200000000001</v>
      </c>
      <c r="J68" s="278"/>
      <c r="K68" s="279"/>
      <c r="L68" s="278">
        <f t="shared" si="13"/>
        <v>612.104</v>
      </c>
      <c r="M68" s="513">
        <f t="shared" si="15"/>
        <v>-0.14164259668291668</v>
      </c>
      <c r="N68" s="518">
        <v>3778.5</v>
      </c>
      <c r="O68" s="279">
        <v>1424.2490000000005</v>
      </c>
      <c r="P68" s="278"/>
      <c r="Q68" s="279"/>
      <c r="R68" s="278">
        <f t="shared" si="10"/>
        <v>5202.749000000001</v>
      </c>
      <c r="S68" s="572">
        <f t="shared" si="11"/>
        <v>0.00951543827231907</v>
      </c>
      <c r="T68" s="282">
        <v>4237.919</v>
      </c>
      <c r="U68" s="279">
        <v>798.3829999999998</v>
      </c>
      <c r="V68" s="278"/>
      <c r="W68" s="279"/>
      <c r="X68" s="278">
        <f t="shared" si="12"/>
        <v>5036.302</v>
      </c>
      <c r="Y68" s="277">
        <f t="shared" si="14"/>
        <v>0.03304944778927088</v>
      </c>
    </row>
    <row r="69" spans="1:25" ht="18.75" customHeight="1">
      <c r="A69" s="284" t="s">
        <v>230</v>
      </c>
      <c r="B69" s="282">
        <v>125.52799999999999</v>
      </c>
      <c r="C69" s="279">
        <v>35.759</v>
      </c>
      <c r="D69" s="278">
        <v>0</v>
      </c>
      <c r="E69" s="279">
        <v>0</v>
      </c>
      <c r="F69" s="278">
        <f>SUM(B69:E69)</f>
        <v>161.28699999999998</v>
      </c>
      <c r="G69" s="281">
        <f>F69/$F$9</f>
        <v>0.0034297819831045477</v>
      </c>
      <c r="H69" s="282">
        <v>99.744</v>
      </c>
      <c r="I69" s="279">
        <v>31.77</v>
      </c>
      <c r="J69" s="278"/>
      <c r="K69" s="279"/>
      <c r="L69" s="278">
        <f>SUM(H69:K69)</f>
        <v>131.514</v>
      </c>
      <c r="M69" s="513">
        <f>IF(ISERROR(F69/L69-1),"         /0",(F69/L69-1))</f>
        <v>0.22638654439831485</v>
      </c>
      <c r="N69" s="518">
        <v>771.283</v>
      </c>
      <c r="O69" s="279">
        <v>397.9750000000001</v>
      </c>
      <c r="P69" s="278"/>
      <c r="Q69" s="279"/>
      <c r="R69" s="278">
        <f>SUM(N69:Q69)</f>
        <v>1169.258</v>
      </c>
      <c r="S69" s="572">
        <f>R69/$R$9</f>
        <v>0.00213848531294038</v>
      </c>
      <c r="T69" s="282">
        <v>1005.2030000000001</v>
      </c>
      <c r="U69" s="279">
        <v>544.093</v>
      </c>
      <c r="V69" s="278"/>
      <c r="W69" s="279"/>
      <c r="X69" s="278">
        <f>SUM(T69:W69)</f>
        <v>1549.296</v>
      </c>
      <c r="Y69" s="277">
        <f>IF(ISERROR(R69/X69-1),"         /0",IF(R69/X69&gt;5,"  *  ",(R69/X69-1)))</f>
        <v>-0.2452972188658591</v>
      </c>
    </row>
    <row r="70" spans="1:25" ht="18.75" customHeight="1">
      <c r="A70" s="284" t="s">
        <v>234</v>
      </c>
      <c r="B70" s="282">
        <v>54.642</v>
      </c>
      <c r="C70" s="279">
        <v>79.55</v>
      </c>
      <c r="D70" s="278">
        <v>0</v>
      </c>
      <c r="E70" s="279">
        <v>0</v>
      </c>
      <c r="F70" s="278">
        <f>SUM(B70:E70)</f>
        <v>134.192</v>
      </c>
      <c r="G70" s="281">
        <f>F70/$F$9</f>
        <v>0.002853604468287993</v>
      </c>
      <c r="H70" s="282">
        <v>74.127</v>
      </c>
      <c r="I70" s="279"/>
      <c r="J70" s="278"/>
      <c r="K70" s="279"/>
      <c r="L70" s="278">
        <f>SUM(H70:K70)</f>
        <v>74.127</v>
      </c>
      <c r="M70" s="513">
        <f>IF(ISERROR(F70/L70-1),"         /0",(F70/L70-1))</f>
        <v>0.8102985416919612</v>
      </c>
      <c r="N70" s="518">
        <v>826.6300000000001</v>
      </c>
      <c r="O70" s="279">
        <v>217.12</v>
      </c>
      <c r="P70" s="278"/>
      <c r="Q70" s="279"/>
      <c r="R70" s="278">
        <f>SUM(N70:Q70)</f>
        <v>1043.75</v>
      </c>
      <c r="S70" s="572">
        <f>R70/$R$9</f>
        <v>0.001908940580591727</v>
      </c>
      <c r="T70" s="282">
        <v>1520.835</v>
      </c>
      <c r="U70" s="279">
        <v>22.847</v>
      </c>
      <c r="V70" s="278"/>
      <c r="W70" s="279"/>
      <c r="X70" s="278">
        <f>SUM(T70:W70)</f>
        <v>1543.682</v>
      </c>
      <c r="Y70" s="277">
        <f>IF(ISERROR(R70/X70-1),"         /0",IF(R70/X70&gt;5,"  *  ",(R70/X70-1)))</f>
        <v>-0.3238568565287411</v>
      </c>
    </row>
    <row r="71" spans="1:25" ht="18.75" customHeight="1" thickBot="1">
      <c r="A71" s="284" t="s">
        <v>229</v>
      </c>
      <c r="B71" s="282">
        <v>40.602</v>
      </c>
      <c r="C71" s="279">
        <v>9.213000000000001</v>
      </c>
      <c r="D71" s="278">
        <v>0</v>
      </c>
      <c r="E71" s="279">
        <v>0</v>
      </c>
      <c r="F71" s="278">
        <f t="shared" si="8"/>
        <v>49.815</v>
      </c>
      <c r="G71" s="281">
        <f t="shared" si="9"/>
        <v>0.0010593202768254914</v>
      </c>
      <c r="H71" s="282">
        <v>127.804</v>
      </c>
      <c r="I71" s="279">
        <v>217.096</v>
      </c>
      <c r="J71" s="278">
        <v>52.766000000000005</v>
      </c>
      <c r="K71" s="279">
        <v>3.136</v>
      </c>
      <c r="L71" s="278">
        <f t="shared" si="13"/>
        <v>400.802</v>
      </c>
      <c r="M71" s="513">
        <f t="shared" si="15"/>
        <v>-0.8757116980454189</v>
      </c>
      <c r="N71" s="518">
        <v>1300.127</v>
      </c>
      <c r="O71" s="279">
        <v>382.7</v>
      </c>
      <c r="P71" s="278">
        <v>290.635</v>
      </c>
      <c r="Q71" s="279">
        <v>55.212999999999994</v>
      </c>
      <c r="R71" s="278">
        <f t="shared" si="10"/>
        <v>2028.675</v>
      </c>
      <c r="S71" s="572">
        <f t="shared" si="11"/>
        <v>0.0037102946417551345</v>
      </c>
      <c r="T71" s="282">
        <v>1311.2319999999997</v>
      </c>
      <c r="U71" s="279">
        <v>3926.181</v>
      </c>
      <c r="V71" s="278">
        <v>791.0820000000001</v>
      </c>
      <c r="W71" s="279">
        <v>60.459999999999994</v>
      </c>
      <c r="X71" s="278">
        <f t="shared" si="12"/>
        <v>6088.955</v>
      </c>
      <c r="Y71" s="277">
        <f t="shared" si="14"/>
        <v>-0.6668270663849545</v>
      </c>
    </row>
    <row r="72" spans="1:25" s="384" customFormat="1" ht="18.75" customHeight="1" thickBot="1">
      <c r="A72" s="390" t="s">
        <v>58</v>
      </c>
      <c r="B72" s="388">
        <v>87.669</v>
      </c>
      <c r="C72" s="387">
        <v>0</v>
      </c>
      <c r="D72" s="386">
        <v>0</v>
      </c>
      <c r="E72" s="387">
        <v>0</v>
      </c>
      <c r="F72" s="386">
        <f>SUM(B72:E72)</f>
        <v>87.669</v>
      </c>
      <c r="G72" s="389">
        <f>F72/$F$9</f>
        <v>0.0018642888557465426</v>
      </c>
      <c r="H72" s="388">
        <v>105.453</v>
      </c>
      <c r="I72" s="387">
        <v>41.775999999999996</v>
      </c>
      <c r="J72" s="386"/>
      <c r="K72" s="387"/>
      <c r="L72" s="386">
        <f t="shared" si="13"/>
        <v>147.22899999999998</v>
      </c>
      <c r="M72" s="515">
        <f t="shared" si="15"/>
        <v>-0.40453986646652484</v>
      </c>
      <c r="N72" s="520">
        <v>698.823</v>
      </c>
      <c r="O72" s="387">
        <v>32.07000000000001</v>
      </c>
      <c r="P72" s="386">
        <v>0.545</v>
      </c>
      <c r="Q72" s="387">
        <v>0.16999999999999998</v>
      </c>
      <c r="R72" s="386">
        <f>SUM(N72:Q72)</f>
        <v>731.608</v>
      </c>
      <c r="S72" s="574">
        <f>R72/$R$9</f>
        <v>0.001338056239794541</v>
      </c>
      <c r="T72" s="388">
        <v>579.1289999999999</v>
      </c>
      <c r="U72" s="387">
        <v>94.263</v>
      </c>
      <c r="V72" s="386">
        <v>0</v>
      </c>
      <c r="W72" s="387">
        <v>11.767</v>
      </c>
      <c r="X72" s="386">
        <f>SUM(T72:W72)</f>
        <v>685.159</v>
      </c>
      <c r="Y72" s="385">
        <f>IF(ISERROR(R72/X72-1),"         /0",IF(R72/X72&gt;5,"  *  ",(R72/X72-1)))</f>
        <v>0.06779302322526592</v>
      </c>
    </row>
    <row r="73" ht="15" thickTop="1">
      <c r="A73" s="164" t="s">
        <v>44</v>
      </c>
    </row>
    <row r="74" ht="14.25">
      <c r="A74" s="164" t="s">
        <v>57</v>
      </c>
    </row>
    <row r="75" ht="14.25">
      <c r="A75" s="171" t="s">
        <v>29</v>
      </c>
    </row>
  </sheetData>
  <sheetProtection/>
  <mergeCells count="26">
    <mergeCell ref="H7:I7"/>
    <mergeCell ref="J7:K7"/>
    <mergeCell ref="L7:L8"/>
    <mergeCell ref="N7:O7"/>
    <mergeCell ref="P7:Q7"/>
    <mergeCell ref="T7:U7"/>
    <mergeCell ref="X1:Y1"/>
    <mergeCell ref="A3:Y3"/>
    <mergeCell ref="A5:A8"/>
    <mergeCell ref="G6:G8"/>
    <mergeCell ref="B6:F6"/>
    <mergeCell ref="Y6:Y8"/>
    <mergeCell ref="D7:E7"/>
    <mergeCell ref="B7:C7"/>
    <mergeCell ref="V7:W7"/>
    <mergeCell ref="A4:Y4"/>
    <mergeCell ref="N6:R6"/>
    <mergeCell ref="T6:X6"/>
    <mergeCell ref="M6:M8"/>
    <mergeCell ref="S6:S8"/>
    <mergeCell ref="B5:M5"/>
    <mergeCell ref="N5:Y5"/>
    <mergeCell ref="F7:F8"/>
    <mergeCell ref="H6:L6"/>
    <mergeCell ref="R7:R8"/>
    <mergeCell ref="X7:X8"/>
  </mergeCells>
  <conditionalFormatting sqref="Y73:Y65536 M73:M65536 Y3 M3 M5 Y5">
    <cfRule type="cellIs" priority="2" dxfId="75" operator="lessThan" stopIfTrue="1">
      <formula>0</formula>
    </cfRule>
  </conditionalFormatting>
  <conditionalFormatting sqref="Y9:Y72 M9:M72">
    <cfRule type="cellIs" priority="3" dxfId="75" operator="lessThan" stopIfTrue="1">
      <formula>0</formula>
    </cfRule>
    <cfRule type="cellIs" priority="4" dxfId="77" operator="greaterThanOrEqual" stopIfTrue="1">
      <formula>0</formula>
    </cfRule>
  </conditionalFormatting>
  <conditionalFormatting sqref="M6:M8 Y6:Y8">
    <cfRule type="cellIs" priority="1" dxfId="75" operator="lessThan" stopIfTrue="1">
      <formula>0</formula>
    </cfRule>
  </conditionalFormatting>
  <hyperlinks>
    <hyperlink ref="X1:Y1" location="INDICE!A1" display="Volver al Indice"/>
  </hyperlinks>
  <printOptions/>
  <pageMargins left="0.1968503937007874" right="0.2362204724409449" top="0.35433070866141736" bottom="0.1968503937007874" header="0.15748031496062992" footer="0.15748031496062992"/>
  <pageSetup horizontalDpi="600" verticalDpi="600" orientation="landscape" scale="4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30"/>
  </sheetPr>
  <dimension ref="A1:Z59"/>
  <sheetViews>
    <sheetView showGridLines="0" zoomScale="75" zoomScaleNormal="75" zoomScalePageLayoutView="0" workbookViewId="0" topLeftCell="C1">
      <selection activeCell="Y1" sqref="Y1:Z1"/>
    </sheetView>
  </sheetViews>
  <sheetFormatPr defaultColWidth="8.00390625" defaultRowHeight="15"/>
  <cols>
    <col min="1" max="1" width="25.421875" style="171" customWidth="1"/>
    <col min="2" max="2" width="38.140625" style="171" customWidth="1"/>
    <col min="3" max="3" width="12.421875" style="171" customWidth="1"/>
    <col min="4" max="4" width="12.421875" style="171" bestFit="1" customWidth="1"/>
    <col min="5" max="5" width="8.57421875" style="171" bestFit="1" customWidth="1"/>
    <col min="6" max="6" width="10.57421875" style="171" bestFit="1" customWidth="1"/>
    <col min="7" max="7" width="11.7109375" style="171" customWidth="1"/>
    <col min="8" max="8" width="10.421875" style="171" customWidth="1"/>
    <col min="9" max="10" width="11.57421875" style="171" bestFit="1" customWidth="1"/>
    <col min="11" max="11" width="9.7109375" style="171" bestFit="1" customWidth="1"/>
    <col min="12" max="12" width="10.57421875" style="171" bestFit="1" customWidth="1"/>
    <col min="13" max="13" width="11.57421875" style="171" bestFit="1" customWidth="1"/>
    <col min="14" max="14" width="9.421875" style="171" customWidth="1"/>
    <col min="15" max="16" width="13.00390625" style="171" bestFit="1" customWidth="1"/>
    <col min="17" max="17" width="9.421875" style="171" customWidth="1"/>
    <col min="18" max="18" width="10.57421875" style="171" bestFit="1" customWidth="1"/>
    <col min="19" max="19" width="13.00390625" style="171" bestFit="1" customWidth="1"/>
    <col min="20" max="20" width="10.140625" style="171" customWidth="1"/>
    <col min="21" max="22" width="13.140625" style="171" bestFit="1" customWidth="1"/>
    <col min="23" max="23" width="10.28125" style="171" customWidth="1"/>
    <col min="24" max="24" width="10.8515625" style="171" bestFit="1" customWidth="1"/>
    <col min="25" max="25" width="13.00390625" style="171" bestFit="1" customWidth="1"/>
    <col min="26" max="26" width="9.8515625" style="171" bestFit="1" customWidth="1"/>
    <col min="27" max="16384" width="8.00390625" style="171" customWidth="1"/>
  </cols>
  <sheetData>
    <row r="1" spans="25:26" ht="21" thickBot="1">
      <c r="Y1" s="775" t="s">
        <v>28</v>
      </c>
      <c r="Z1" s="776"/>
    </row>
    <row r="2" ht="9.75" customHeight="1" thickBot="1"/>
    <row r="3" spans="1:26" ht="24.75" customHeight="1" thickTop="1">
      <c r="A3" s="674" t="s">
        <v>122</v>
      </c>
      <c r="B3" s="675"/>
      <c r="C3" s="675"/>
      <c r="D3" s="675"/>
      <c r="E3" s="675"/>
      <c r="F3" s="675"/>
      <c r="G3" s="675"/>
      <c r="H3" s="675"/>
      <c r="I3" s="675"/>
      <c r="J3" s="675"/>
      <c r="K3" s="675"/>
      <c r="L3" s="675"/>
      <c r="M3" s="675"/>
      <c r="N3" s="675"/>
      <c r="O3" s="675"/>
      <c r="P3" s="675"/>
      <c r="Q3" s="675"/>
      <c r="R3" s="675"/>
      <c r="S3" s="675"/>
      <c r="T3" s="675"/>
      <c r="U3" s="675"/>
      <c r="V3" s="675"/>
      <c r="W3" s="675"/>
      <c r="X3" s="675"/>
      <c r="Y3" s="675"/>
      <c r="Z3" s="676"/>
    </row>
    <row r="4" spans="1:26" ht="21" customHeight="1" thickBot="1">
      <c r="A4" s="688" t="s">
        <v>46</v>
      </c>
      <c r="B4" s="689"/>
      <c r="C4" s="689"/>
      <c r="D4" s="689"/>
      <c r="E4" s="689"/>
      <c r="F4" s="689"/>
      <c r="G4" s="689"/>
      <c r="H4" s="689"/>
      <c r="I4" s="689"/>
      <c r="J4" s="689"/>
      <c r="K4" s="689"/>
      <c r="L4" s="689"/>
      <c r="M4" s="689"/>
      <c r="N4" s="689"/>
      <c r="O4" s="689"/>
      <c r="P4" s="689"/>
      <c r="Q4" s="689"/>
      <c r="R4" s="689"/>
      <c r="S4" s="689"/>
      <c r="T4" s="689"/>
      <c r="U4" s="689"/>
      <c r="V4" s="689"/>
      <c r="W4" s="689"/>
      <c r="X4" s="689"/>
      <c r="Y4" s="689"/>
      <c r="Z4" s="690"/>
    </row>
    <row r="5" spans="1:26" s="217" customFormat="1" ht="19.5" customHeight="1" thickBot="1" thickTop="1">
      <c r="A5" s="770" t="s">
        <v>123</v>
      </c>
      <c r="B5" s="770" t="s">
        <v>124</v>
      </c>
      <c r="C5" s="692" t="s">
        <v>37</v>
      </c>
      <c r="D5" s="693"/>
      <c r="E5" s="693"/>
      <c r="F5" s="693"/>
      <c r="G5" s="693"/>
      <c r="H5" s="693"/>
      <c r="I5" s="693"/>
      <c r="J5" s="693"/>
      <c r="K5" s="694"/>
      <c r="L5" s="694"/>
      <c r="M5" s="694"/>
      <c r="N5" s="695"/>
      <c r="O5" s="696" t="s">
        <v>36</v>
      </c>
      <c r="P5" s="693"/>
      <c r="Q5" s="693"/>
      <c r="R5" s="693"/>
      <c r="S5" s="693"/>
      <c r="T5" s="693"/>
      <c r="U5" s="693"/>
      <c r="V5" s="693"/>
      <c r="W5" s="693"/>
      <c r="X5" s="693"/>
      <c r="Y5" s="693"/>
      <c r="Z5" s="695"/>
    </row>
    <row r="6" spans="1:26" s="216" customFormat="1" ht="26.25" customHeight="1" thickBot="1">
      <c r="A6" s="771"/>
      <c r="B6" s="771"/>
      <c r="C6" s="684" t="s">
        <v>202</v>
      </c>
      <c r="D6" s="685"/>
      <c r="E6" s="685"/>
      <c r="F6" s="685"/>
      <c r="G6" s="686"/>
      <c r="H6" s="681" t="s">
        <v>35</v>
      </c>
      <c r="I6" s="684" t="s">
        <v>203</v>
      </c>
      <c r="J6" s="685"/>
      <c r="K6" s="685"/>
      <c r="L6" s="685"/>
      <c r="M6" s="686"/>
      <c r="N6" s="681" t="s">
        <v>34</v>
      </c>
      <c r="O6" s="691" t="s">
        <v>205</v>
      </c>
      <c r="P6" s="685"/>
      <c r="Q6" s="685"/>
      <c r="R6" s="685"/>
      <c r="S6" s="685"/>
      <c r="T6" s="681" t="s">
        <v>35</v>
      </c>
      <c r="U6" s="691" t="s">
        <v>206</v>
      </c>
      <c r="V6" s="685"/>
      <c r="W6" s="685"/>
      <c r="X6" s="685"/>
      <c r="Y6" s="685"/>
      <c r="Z6" s="681" t="s">
        <v>34</v>
      </c>
    </row>
    <row r="7" spans="1:26" s="211" customFormat="1" ht="26.25" customHeight="1">
      <c r="A7" s="772"/>
      <c r="B7" s="772"/>
      <c r="C7" s="664" t="s">
        <v>22</v>
      </c>
      <c r="D7" s="665"/>
      <c r="E7" s="666" t="s">
        <v>21</v>
      </c>
      <c r="F7" s="667"/>
      <c r="G7" s="668" t="s">
        <v>17</v>
      </c>
      <c r="H7" s="682"/>
      <c r="I7" s="664" t="s">
        <v>22</v>
      </c>
      <c r="J7" s="665"/>
      <c r="K7" s="666" t="s">
        <v>21</v>
      </c>
      <c r="L7" s="667"/>
      <c r="M7" s="668" t="s">
        <v>17</v>
      </c>
      <c r="N7" s="682"/>
      <c r="O7" s="665" t="s">
        <v>22</v>
      </c>
      <c r="P7" s="665"/>
      <c r="Q7" s="670" t="s">
        <v>21</v>
      </c>
      <c r="R7" s="665"/>
      <c r="S7" s="668" t="s">
        <v>17</v>
      </c>
      <c r="T7" s="682"/>
      <c r="U7" s="671" t="s">
        <v>22</v>
      </c>
      <c r="V7" s="667"/>
      <c r="W7" s="666" t="s">
        <v>21</v>
      </c>
      <c r="X7" s="687"/>
      <c r="Y7" s="668" t="s">
        <v>17</v>
      </c>
      <c r="Z7" s="682"/>
    </row>
    <row r="8" spans="1:26" s="211" customFormat="1" ht="15.75" thickBot="1">
      <c r="A8" s="773"/>
      <c r="B8" s="773"/>
      <c r="C8" s="214" t="s">
        <v>19</v>
      </c>
      <c r="D8" s="212" t="s">
        <v>18</v>
      </c>
      <c r="E8" s="213" t="s">
        <v>19</v>
      </c>
      <c r="F8" s="212" t="s">
        <v>18</v>
      </c>
      <c r="G8" s="669"/>
      <c r="H8" s="683"/>
      <c r="I8" s="214" t="s">
        <v>19</v>
      </c>
      <c r="J8" s="212" t="s">
        <v>18</v>
      </c>
      <c r="K8" s="213" t="s">
        <v>19</v>
      </c>
      <c r="L8" s="212" t="s">
        <v>18</v>
      </c>
      <c r="M8" s="669"/>
      <c r="N8" s="683"/>
      <c r="O8" s="215" t="s">
        <v>19</v>
      </c>
      <c r="P8" s="212" t="s">
        <v>18</v>
      </c>
      <c r="Q8" s="213" t="s">
        <v>19</v>
      </c>
      <c r="R8" s="212" t="s">
        <v>18</v>
      </c>
      <c r="S8" s="669"/>
      <c r="T8" s="683"/>
      <c r="U8" s="214" t="s">
        <v>19</v>
      </c>
      <c r="V8" s="212" t="s">
        <v>18</v>
      </c>
      <c r="W8" s="213" t="s">
        <v>19</v>
      </c>
      <c r="X8" s="212" t="s">
        <v>18</v>
      </c>
      <c r="Y8" s="669"/>
      <c r="Z8" s="683"/>
    </row>
    <row r="9" spans="1:26" s="200" customFormat="1" ht="18" customHeight="1" thickBot="1" thickTop="1">
      <c r="A9" s="210" t="s">
        <v>24</v>
      </c>
      <c r="B9" s="428"/>
      <c r="C9" s="209">
        <f>SUM(C10:C56)</f>
        <v>1333198</v>
      </c>
      <c r="D9" s="203">
        <f>SUM(D10:D56)</f>
        <v>1333198</v>
      </c>
      <c r="E9" s="204">
        <f>SUM(E10:E56)</f>
        <v>84173</v>
      </c>
      <c r="F9" s="203">
        <f>SUM(F10:F56)</f>
        <v>84173</v>
      </c>
      <c r="G9" s="202">
        <f>SUM(C9:F9)</f>
        <v>2834742</v>
      </c>
      <c r="H9" s="206">
        <f>G9/$G$9</f>
        <v>1</v>
      </c>
      <c r="I9" s="205">
        <f>SUM(I10:I56)</f>
        <v>1178714</v>
      </c>
      <c r="J9" s="203">
        <f>SUM(J10:J56)</f>
        <v>1178714</v>
      </c>
      <c r="K9" s="204">
        <f>SUM(K10:K56)</f>
        <v>100515</v>
      </c>
      <c r="L9" s="203">
        <f>SUM(L10:L56)</f>
        <v>100515</v>
      </c>
      <c r="M9" s="202">
        <f>SUM(I9:L9)</f>
        <v>2558458</v>
      </c>
      <c r="N9" s="208">
        <f>IF(ISERROR(G9/M9-1),"         /0",(G9/M9-1))</f>
        <v>0.10798848368822167</v>
      </c>
      <c r="O9" s="207">
        <f>SUM(O10:O56)</f>
        <v>13807682</v>
      </c>
      <c r="P9" s="203">
        <f>SUM(P10:P56)</f>
        <v>13807682</v>
      </c>
      <c r="Q9" s="204">
        <f>SUM(Q10:Q56)</f>
        <v>821079</v>
      </c>
      <c r="R9" s="203">
        <f>SUM(R10:R56)</f>
        <v>821079</v>
      </c>
      <c r="S9" s="202">
        <f>SUM(O9:R9)</f>
        <v>29257522</v>
      </c>
      <c r="T9" s="206">
        <f>S9/$S$9</f>
        <v>1</v>
      </c>
      <c r="U9" s="205">
        <f>SUM(U10:U56)</f>
        <v>13235146</v>
      </c>
      <c r="V9" s="203">
        <f>SUM(V10:V56)</f>
        <v>13235146</v>
      </c>
      <c r="W9" s="204">
        <f>SUM(W10:W56)</f>
        <v>725938</v>
      </c>
      <c r="X9" s="203">
        <f>SUM(X10:X56)</f>
        <v>725938</v>
      </c>
      <c r="Y9" s="202">
        <f>SUM(U9:X9)</f>
        <v>27922168</v>
      </c>
      <c r="Z9" s="201">
        <f>IF(ISERROR(S9/Y9-1),"         /0",(S9/Y9-1))</f>
        <v>0.047824151763573575</v>
      </c>
    </row>
    <row r="10" spans="1:26" ht="21" customHeight="1" thickTop="1">
      <c r="A10" s="199" t="s">
        <v>147</v>
      </c>
      <c r="B10" s="429" t="s">
        <v>411</v>
      </c>
      <c r="C10" s="197">
        <v>566313</v>
      </c>
      <c r="D10" s="193">
        <v>460663</v>
      </c>
      <c r="E10" s="194">
        <v>18274</v>
      </c>
      <c r="F10" s="193">
        <v>15989</v>
      </c>
      <c r="G10" s="192">
        <f>SUM(C10:F10)</f>
        <v>1061239</v>
      </c>
      <c r="H10" s="196">
        <f>G10/$G$9</f>
        <v>0.3743688138109218</v>
      </c>
      <c r="I10" s="195">
        <v>492230</v>
      </c>
      <c r="J10" s="193">
        <v>406850</v>
      </c>
      <c r="K10" s="194">
        <v>20945</v>
      </c>
      <c r="L10" s="193">
        <v>18304</v>
      </c>
      <c r="M10" s="192">
        <f>SUM(I10:L10)</f>
        <v>938329</v>
      </c>
      <c r="N10" s="198">
        <f>IF(ISERROR(G10/M10-1),"         /0",(G10/M10-1))</f>
        <v>0.1309881715261918</v>
      </c>
      <c r="O10" s="197">
        <v>5338300</v>
      </c>
      <c r="P10" s="193">
        <v>5374628</v>
      </c>
      <c r="Q10" s="194">
        <v>177432</v>
      </c>
      <c r="R10" s="193">
        <v>168971</v>
      </c>
      <c r="S10" s="192">
        <f>SUM(O10:R10)</f>
        <v>11059331</v>
      </c>
      <c r="T10" s="196">
        <f>S10/$S$9</f>
        <v>0.37799957904842385</v>
      </c>
      <c r="U10" s="195">
        <v>5076045</v>
      </c>
      <c r="V10" s="193">
        <v>5156662</v>
      </c>
      <c r="W10" s="194">
        <v>136336</v>
      </c>
      <c r="X10" s="193">
        <v>152776</v>
      </c>
      <c r="Y10" s="192">
        <f>SUM(U10:X10)</f>
        <v>10521819</v>
      </c>
      <c r="Z10" s="191">
        <f>IF(ISERROR(S10/Y10-1),"         /0",IF(S10/Y10&gt;5,"  *  ",(S10/Y10-1)))</f>
        <v>0.051085463454560553</v>
      </c>
    </row>
    <row r="11" spans="1:26" ht="21" customHeight="1">
      <c r="A11" s="190" t="s">
        <v>148</v>
      </c>
      <c r="B11" s="430" t="s">
        <v>412</v>
      </c>
      <c r="C11" s="188">
        <v>120103</v>
      </c>
      <c r="D11" s="184">
        <v>133768</v>
      </c>
      <c r="E11" s="185">
        <v>6143</v>
      </c>
      <c r="F11" s="184">
        <v>5598</v>
      </c>
      <c r="G11" s="183">
        <f>SUM(C11:F11)</f>
        <v>265612</v>
      </c>
      <c r="H11" s="187">
        <f>G11/$G$9</f>
        <v>0.0936988269126432</v>
      </c>
      <c r="I11" s="186">
        <v>107040</v>
      </c>
      <c r="J11" s="184">
        <v>117755</v>
      </c>
      <c r="K11" s="185">
        <v>5650</v>
      </c>
      <c r="L11" s="184">
        <v>5383</v>
      </c>
      <c r="M11" s="183">
        <f>SUM(I11:L11)</f>
        <v>235828</v>
      </c>
      <c r="N11" s="189">
        <f>IF(ISERROR(G11/M11-1),"         /0",(G11/M11-1))</f>
        <v>0.12629543565649537</v>
      </c>
      <c r="O11" s="188">
        <v>1307689</v>
      </c>
      <c r="P11" s="184">
        <v>1322625</v>
      </c>
      <c r="Q11" s="185">
        <v>40947</v>
      </c>
      <c r="R11" s="184">
        <v>41613</v>
      </c>
      <c r="S11" s="183">
        <f>SUM(O11:R11)</f>
        <v>2712874</v>
      </c>
      <c r="T11" s="187">
        <f>S11/$S$9</f>
        <v>0.09272398393821596</v>
      </c>
      <c r="U11" s="186">
        <v>1224423</v>
      </c>
      <c r="V11" s="184">
        <v>1236656</v>
      </c>
      <c r="W11" s="185">
        <v>33008</v>
      </c>
      <c r="X11" s="184">
        <v>32403</v>
      </c>
      <c r="Y11" s="183">
        <f>SUM(U11:X11)</f>
        <v>2526490</v>
      </c>
      <c r="Z11" s="182">
        <f>IF(ISERROR(S11/Y11-1),"         /0",IF(S11/Y11&gt;5,"  *  ",(S11/Y11-1)))</f>
        <v>0.0737719128118457</v>
      </c>
    </row>
    <row r="12" spans="1:26" ht="21" customHeight="1">
      <c r="A12" s="190" t="s">
        <v>149</v>
      </c>
      <c r="B12" s="430" t="s">
        <v>413</v>
      </c>
      <c r="C12" s="188">
        <v>103942</v>
      </c>
      <c r="D12" s="184">
        <v>121897</v>
      </c>
      <c r="E12" s="185">
        <v>3431</v>
      </c>
      <c r="F12" s="184">
        <v>3783</v>
      </c>
      <c r="G12" s="183">
        <f>SUM(C12:F12)</f>
        <v>233053</v>
      </c>
      <c r="H12" s="187">
        <f>G12/$G$9</f>
        <v>0.08221312556839387</v>
      </c>
      <c r="I12" s="186">
        <v>98352</v>
      </c>
      <c r="J12" s="184">
        <v>113190</v>
      </c>
      <c r="K12" s="185">
        <v>3035</v>
      </c>
      <c r="L12" s="184">
        <v>2920</v>
      </c>
      <c r="M12" s="183">
        <f>SUM(I12:L12)</f>
        <v>217497</v>
      </c>
      <c r="N12" s="189">
        <f>IF(ISERROR(G12/M12-1),"         /0",(G12/M12-1))</f>
        <v>0.07152282560219225</v>
      </c>
      <c r="O12" s="188">
        <v>1187954</v>
      </c>
      <c r="P12" s="184">
        <v>1185668</v>
      </c>
      <c r="Q12" s="185">
        <v>32931</v>
      </c>
      <c r="R12" s="184">
        <v>37768</v>
      </c>
      <c r="S12" s="183">
        <f>SUM(O12:R12)</f>
        <v>2444321</v>
      </c>
      <c r="T12" s="187">
        <f>S12/$S$9</f>
        <v>0.08354504527075123</v>
      </c>
      <c r="U12" s="186">
        <v>1216676</v>
      </c>
      <c r="V12" s="184">
        <v>1210268</v>
      </c>
      <c r="W12" s="185">
        <v>29748</v>
      </c>
      <c r="X12" s="184">
        <v>31732</v>
      </c>
      <c r="Y12" s="183">
        <f>SUM(U12:X12)</f>
        <v>2488424</v>
      </c>
      <c r="Z12" s="182">
        <f>IF(ISERROR(S12/Y12-1),"         /0",IF(S12/Y12&gt;5,"  *  ",(S12/Y12-1)))</f>
        <v>-0.017723265810006605</v>
      </c>
    </row>
    <row r="13" spans="1:26" ht="21" customHeight="1">
      <c r="A13" s="190" t="s">
        <v>150</v>
      </c>
      <c r="B13" s="430" t="s">
        <v>469</v>
      </c>
      <c r="C13" s="188">
        <v>77675</v>
      </c>
      <c r="D13" s="184">
        <v>92170</v>
      </c>
      <c r="E13" s="185">
        <v>866</v>
      </c>
      <c r="F13" s="184">
        <v>1112</v>
      </c>
      <c r="G13" s="183">
        <f>SUM(C13:F13)</f>
        <v>171823</v>
      </c>
      <c r="H13" s="187">
        <f>G13/$G$9</f>
        <v>0.060613276269939204</v>
      </c>
      <c r="I13" s="186">
        <v>68764</v>
      </c>
      <c r="J13" s="184">
        <v>84793</v>
      </c>
      <c r="K13" s="185">
        <v>1184</v>
      </c>
      <c r="L13" s="184">
        <v>2172</v>
      </c>
      <c r="M13" s="183">
        <f>SUM(I13:L13)</f>
        <v>156913</v>
      </c>
      <c r="N13" s="189">
        <f>IF(ISERROR(G13/M13-1),"         /0",(G13/M13-1))</f>
        <v>0.09502080770873023</v>
      </c>
      <c r="O13" s="188">
        <v>887041</v>
      </c>
      <c r="P13" s="184">
        <v>878913</v>
      </c>
      <c r="Q13" s="185">
        <v>9107</v>
      </c>
      <c r="R13" s="184">
        <v>8897</v>
      </c>
      <c r="S13" s="183">
        <f>SUM(O13:R13)</f>
        <v>1783958</v>
      </c>
      <c r="T13" s="187">
        <f>S13/$S$9</f>
        <v>0.06097433678764729</v>
      </c>
      <c r="U13" s="186">
        <v>818878</v>
      </c>
      <c r="V13" s="184">
        <v>807910</v>
      </c>
      <c r="W13" s="185">
        <v>12933</v>
      </c>
      <c r="X13" s="184">
        <v>11728</v>
      </c>
      <c r="Y13" s="183">
        <f>SUM(U13:X13)</f>
        <v>1651449</v>
      </c>
      <c r="Z13" s="182">
        <f>IF(ISERROR(S13/Y13-1),"         /0",IF(S13/Y13&gt;5,"  *  ",(S13/Y13-1)))</f>
        <v>0.08023802127707236</v>
      </c>
    </row>
    <row r="14" spans="1:26" ht="21" customHeight="1">
      <c r="A14" s="190" t="s">
        <v>151</v>
      </c>
      <c r="B14" s="430" t="s">
        <v>415</v>
      </c>
      <c r="C14" s="188">
        <v>58701</v>
      </c>
      <c r="D14" s="184">
        <v>71261</v>
      </c>
      <c r="E14" s="185">
        <v>902</v>
      </c>
      <c r="F14" s="184">
        <v>1131</v>
      </c>
      <c r="G14" s="183">
        <f aca="true" t="shared" si="0" ref="G14:G56">SUM(C14:F14)</f>
        <v>131995</v>
      </c>
      <c r="H14" s="187">
        <f aca="true" t="shared" si="1" ref="H14:H56">G14/$G$9</f>
        <v>0.04656332040093949</v>
      </c>
      <c r="I14" s="186">
        <v>52698</v>
      </c>
      <c r="J14" s="184">
        <v>63496</v>
      </c>
      <c r="K14" s="185">
        <v>3961</v>
      </c>
      <c r="L14" s="184">
        <v>4429</v>
      </c>
      <c r="M14" s="183">
        <f aca="true" t="shared" si="2" ref="M14:M56">SUM(I14:L14)</f>
        <v>124584</v>
      </c>
      <c r="N14" s="189">
        <f aca="true" t="shared" si="3" ref="N14:N56">IF(ISERROR(G14/M14-1),"         /0",(G14/M14-1))</f>
        <v>0.05948596930584982</v>
      </c>
      <c r="O14" s="188">
        <v>677968</v>
      </c>
      <c r="P14" s="184">
        <v>671038</v>
      </c>
      <c r="Q14" s="185">
        <v>25448</v>
      </c>
      <c r="R14" s="184">
        <v>23949</v>
      </c>
      <c r="S14" s="183">
        <f aca="true" t="shared" si="4" ref="S14:S56">SUM(O14:R14)</f>
        <v>1398403</v>
      </c>
      <c r="T14" s="187">
        <f aca="true" t="shared" si="5" ref="T14:T56">S14/$S$9</f>
        <v>0.047796358146804094</v>
      </c>
      <c r="U14" s="186">
        <v>663842</v>
      </c>
      <c r="V14" s="184">
        <v>649976</v>
      </c>
      <c r="W14" s="185">
        <v>37906</v>
      </c>
      <c r="X14" s="184">
        <v>36585</v>
      </c>
      <c r="Y14" s="183">
        <f aca="true" t="shared" si="6" ref="Y14:Y56">SUM(U14:X14)</f>
        <v>1388309</v>
      </c>
      <c r="Z14" s="182">
        <f aca="true" t="shared" si="7" ref="Z14:Z56">IF(ISERROR(S14/Y14-1),"         /0",IF(S14/Y14&gt;5,"  *  ",(S14/Y14-1)))</f>
        <v>0.007270715669206229</v>
      </c>
    </row>
    <row r="15" spans="1:26" ht="21" customHeight="1">
      <c r="A15" s="190" t="s">
        <v>152</v>
      </c>
      <c r="B15" s="430" t="s">
        <v>416</v>
      </c>
      <c r="C15" s="188">
        <v>52186</v>
      </c>
      <c r="D15" s="184">
        <v>59391</v>
      </c>
      <c r="E15" s="185">
        <v>2331</v>
      </c>
      <c r="F15" s="184">
        <v>2521</v>
      </c>
      <c r="G15" s="183">
        <f aca="true" t="shared" si="8" ref="G15:G22">SUM(C15:F15)</f>
        <v>116429</v>
      </c>
      <c r="H15" s="187">
        <f aca="true" t="shared" si="9" ref="H15:H22">G15/$G$9</f>
        <v>0.04107216811970896</v>
      </c>
      <c r="I15" s="186">
        <v>46436</v>
      </c>
      <c r="J15" s="184">
        <v>50750</v>
      </c>
      <c r="K15" s="185">
        <v>3403</v>
      </c>
      <c r="L15" s="184">
        <v>8542</v>
      </c>
      <c r="M15" s="183">
        <f aca="true" t="shared" si="10" ref="M15:M22">SUM(I15:L15)</f>
        <v>109131</v>
      </c>
      <c r="N15" s="189">
        <f aca="true" t="shared" si="11" ref="N15:N22">IF(ISERROR(G15/M15-1),"         /0",(G15/M15-1))</f>
        <v>0.06687375722755218</v>
      </c>
      <c r="O15" s="188">
        <v>565310</v>
      </c>
      <c r="P15" s="184">
        <v>559853</v>
      </c>
      <c r="Q15" s="185">
        <v>23330</v>
      </c>
      <c r="R15" s="184">
        <v>24607</v>
      </c>
      <c r="S15" s="183">
        <f aca="true" t="shared" si="12" ref="S15:S22">SUM(O15:R15)</f>
        <v>1173100</v>
      </c>
      <c r="T15" s="187">
        <f aca="true" t="shared" si="13" ref="T15:T22">S15/$S$9</f>
        <v>0.040095671807065546</v>
      </c>
      <c r="U15" s="186">
        <v>568539</v>
      </c>
      <c r="V15" s="184">
        <v>562394</v>
      </c>
      <c r="W15" s="185">
        <v>9357</v>
      </c>
      <c r="X15" s="184">
        <v>15304</v>
      </c>
      <c r="Y15" s="183">
        <f aca="true" t="shared" si="14" ref="Y15:Y22">SUM(U15:X15)</f>
        <v>1155594</v>
      </c>
      <c r="Z15" s="182">
        <f aca="true" t="shared" si="15" ref="Z15:Z22">IF(ISERROR(S15/Y15-1),"         /0",IF(S15/Y15&gt;5,"  *  ",(S15/Y15-1)))</f>
        <v>0.015148919084038148</v>
      </c>
    </row>
    <row r="16" spans="1:26" ht="21" customHeight="1">
      <c r="A16" s="190" t="s">
        <v>155</v>
      </c>
      <c r="B16" s="430" t="s">
        <v>417</v>
      </c>
      <c r="C16" s="188">
        <v>37078</v>
      </c>
      <c r="D16" s="184">
        <v>42362</v>
      </c>
      <c r="E16" s="185">
        <v>17353</v>
      </c>
      <c r="F16" s="184">
        <v>15735</v>
      </c>
      <c r="G16" s="183">
        <f t="shared" si="8"/>
        <v>112528</v>
      </c>
      <c r="H16" s="187">
        <f t="shared" si="9"/>
        <v>0.03969602877439993</v>
      </c>
      <c r="I16" s="186">
        <v>30172</v>
      </c>
      <c r="J16" s="184">
        <v>35636</v>
      </c>
      <c r="K16" s="185">
        <v>17947</v>
      </c>
      <c r="L16" s="184">
        <v>14294</v>
      </c>
      <c r="M16" s="183">
        <f t="shared" si="10"/>
        <v>98049</v>
      </c>
      <c r="N16" s="189">
        <f t="shared" si="11"/>
        <v>0.1476710624279698</v>
      </c>
      <c r="O16" s="188">
        <v>358526</v>
      </c>
      <c r="P16" s="184">
        <v>365424</v>
      </c>
      <c r="Q16" s="185">
        <v>139585</v>
      </c>
      <c r="R16" s="184">
        <v>129580</v>
      </c>
      <c r="S16" s="183">
        <f t="shared" si="12"/>
        <v>993115</v>
      </c>
      <c r="T16" s="187">
        <f t="shared" si="13"/>
        <v>0.03394392047282747</v>
      </c>
      <c r="U16" s="186">
        <v>349903</v>
      </c>
      <c r="V16" s="184">
        <v>356310</v>
      </c>
      <c r="W16" s="185">
        <v>102642</v>
      </c>
      <c r="X16" s="184">
        <v>95387</v>
      </c>
      <c r="Y16" s="183">
        <f t="shared" si="14"/>
        <v>904242</v>
      </c>
      <c r="Z16" s="182">
        <f t="shared" si="15"/>
        <v>0.09828453002625404</v>
      </c>
    </row>
    <row r="17" spans="1:26" ht="21" customHeight="1">
      <c r="A17" s="190" t="s">
        <v>153</v>
      </c>
      <c r="B17" s="430" t="s">
        <v>418</v>
      </c>
      <c r="C17" s="188">
        <v>43559</v>
      </c>
      <c r="D17" s="184">
        <v>39481</v>
      </c>
      <c r="E17" s="185">
        <v>1388</v>
      </c>
      <c r="F17" s="184">
        <v>1115</v>
      </c>
      <c r="G17" s="183">
        <f t="shared" si="8"/>
        <v>85543</v>
      </c>
      <c r="H17" s="187">
        <f t="shared" si="9"/>
        <v>0.0301766439414945</v>
      </c>
      <c r="I17" s="186">
        <v>42987</v>
      </c>
      <c r="J17" s="184">
        <v>38332</v>
      </c>
      <c r="K17" s="185">
        <v>2005</v>
      </c>
      <c r="L17" s="184">
        <v>1650</v>
      </c>
      <c r="M17" s="183">
        <f t="shared" si="10"/>
        <v>84974</v>
      </c>
      <c r="N17" s="189">
        <f t="shared" si="11"/>
        <v>0.006696165886035832</v>
      </c>
      <c r="O17" s="188">
        <v>440476</v>
      </c>
      <c r="P17" s="184">
        <v>438721</v>
      </c>
      <c r="Q17" s="185">
        <v>12491</v>
      </c>
      <c r="R17" s="184">
        <v>14134</v>
      </c>
      <c r="S17" s="183">
        <f t="shared" si="12"/>
        <v>905822</v>
      </c>
      <c r="T17" s="187">
        <f t="shared" si="13"/>
        <v>0.03096031167642974</v>
      </c>
      <c r="U17" s="186">
        <v>456558</v>
      </c>
      <c r="V17" s="184">
        <v>459452</v>
      </c>
      <c r="W17" s="185">
        <v>14141</v>
      </c>
      <c r="X17" s="184">
        <v>13495</v>
      </c>
      <c r="Y17" s="183">
        <f t="shared" si="14"/>
        <v>943646</v>
      </c>
      <c r="Z17" s="182">
        <f t="shared" si="15"/>
        <v>-0.04008282767054594</v>
      </c>
    </row>
    <row r="18" spans="1:26" ht="21" customHeight="1">
      <c r="A18" s="190" t="s">
        <v>154</v>
      </c>
      <c r="B18" s="430" t="s">
        <v>419</v>
      </c>
      <c r="C18" s="188">
        <v>38311</v>
      </c>
      <c r="D18" s="184">
        <v>45714</v>
      </c>
      <c r="E18" s="185">
        <v>625</v>
      </c>
      <c r="F18" s="184">
        <v>627</v>
      </c>
      <c r="G18" s="183">
        <f t="shared" si="8"/>
        <v>85277</v>
      </c>
      <c r="H18" s="187">
        <f t="shared" si="9"/>
        <v>0.030082808241455483</v>
      </c>
      <c r="I18" s="186">
        <v>31548</v>
      </c>
      <c r="J18" s="184">
        <v>39079</v>
      </c>
      <c r="K18" s="185">
        <v>3438</v>
      </c>
      <c r="L18" s="184">
        <v>3522</v>
      </c>
      <c r="M18" s="183">
        <f t="shared" si="10"/>
        <v>77587</v>
      </c>
      <c r="N18" s="189">
        <f t="shared" si="11"/>
        <v>0.09911454238467776</v>
      </c>
      <c r="O18" s="188">
        <v>416912</v>
      </c>
      <c r="P18" s="184">
        <v>414709</v>
      </c>
      <c r="Q18" s="185">
        <v>11308</v>
      </c>
      <c r="R18" s="184">
        <v>9416</v>
      </c>
      <c r="S18" s="183">
        <f t="shared" si="12"/>
        <v>852345</v>
      </c>
      <c r="T18" s="187">
        <f t="shared" si="13"/>
        <v>0.029132508214468743</v>
      </c>
      <c r="U18" s="186">
        <v>400348</v>
      </c>
      <c r="V18" s="184">
        <v>399092</v>
      </c>
      <c r="W18" s="185">
        <v>16034</v>
      </c>
      <c r="X18" s="184">
        <v>13176</v>
      </c>
      <c r="Y18" s="183">
        <f t="shared" si="14"/>
        <v>828650</v>
      </c>
      <c r="Z18" s="182">
        <f t="shared" si="15"/>
        <v>0.028594702226512947</v>
      </c>
    </row>
    <row r="19" spans="1:26" ht="21" customHeight="1">
      <c r="A19" s="190" t="s">
        <v>156</v>
      </c>
      <c r="B19" s="430" t="s">
        <v>420</v>
      </c>
      <c r="C19" s="188">
        <v>37909</v>
      </c>
      <c r="D19" s="184">
        <v>40722</v>
      </c>
      <c r="E19" s="185">
        <v>348</v>
      </c>
      <c r="F19" s="184">
        <v>407</v>
      </c>
      <c r="G19" s="183">
        <f t="shared" si="8"/>
        <v>79386</v>
      </c>
      <c r="H19" s="187">
        <f t="shared" si="9"/>
        <v>0.02800466497480194</v>
      </c>
      <c r="I19" s="186">
        <v>34881</v>
      </c>
      <c r="J19" s="184">
        <v>34814</v>
      </c>
      <c r="K19" s="185">
        <v>927</v>
      </c>
      <c r="L19" s="184">
        <v>819</v>
      </c>
      <c r="M19" s="183">
        <f t="shared" si="10"/>
        <v>71441</v>
      </c>
      <c r="N19" s="189">
        <f t="shared" si="11"/>
        <v>0.11121064934701352</v>
      </c>
      <c r="O19" s="188">
        <v>379847</v>
      </c>
      <c r="P19" s="184">
        <v>378825</v>
      </c>
      <c r="Q19" s="185">
        <v>5091</v>
      </c>
      <c r="R19" s="184">
        <v>4964</v>
      </c>
      <c r="S19" s="183">
        <f t="shared" si="12"/>
        <v>768727</v>
      </c>
      <c r="T19" s="187">
        <f t="shared" si="13"/>
        <v>0.02627450814187203</v>
      </c>
      <c r="U19" s="186">
        <v>383815</v>
      </c>
      <c r="V19" s="184">
        <v>371191</v>
      </c>
      <c r="W19" s="185">
        <v>2692</v>
      </c>
      <c r="X19" s="184">
        <v>3143</v>
      </c>
      <c r="Y19" s="183">
        <f t="shared" si="14"/>
        <v>760841</v>
      </c>
      <c r="Z19" s="182">
        <f t="shared" si="15"/>
        <v>0.010364846268799965</v>
      </c>
    </row>
    <row r="20" spans="1:26" ht="21" customHeight="1">
      <c r="A20" s="190" t="s">
        <v>157</v>
      </c>
      <c r="B20" s="430" t="s">
        <v>421</v>
      </c>
      <c r="C20" s="188">
        <v>29266</v>
      </c>
      <c r="D20" s="184">
        <v>35022</v>
      </c>
      <c r="E20" s="185">
        <v>2140</v>
      </c>
      <c r="F20" s="184">
        <v>3166</v>
      </c>
      <c r="G20" s="183">
        <f t="shared" si="8"/>
        <v>69594</v>
      </c>
      <c r="H20" s="187">
        <f t="shared" si="9"/>
        <v>0.02455038236283937</v>
      </c>
      <c r="I20" s="186">
        <v>28170</v>
      </c>
      <c r="J20" s="184">
        <v>30090</v>
      </c>
      <c r="K20" s="185">
        <v>2091</v>
      </c>
      <c r="L20" s="184">
        <v>2282</v>
      </c>
      <c r="M20" s="183">
        <f t="shared" si="10"/>
        <v>62633</v>
      </c>
      <c r="N20" s="189">
        <f t="shared" si="11"/>
        <v>0.11113949515431165</v>
      </c>
      <c r="O20" s="188">
        <v>343623</v>
      </c>
      <c r="P20" s="184">
        <v>333927</v>
      </c>
      <c r="Q20" s="185">
        <v>17237</v>
      </c>
      <c r="R20" s="184">
        <v>18896</v>
      </c>
      <c r="S20" s="183">
        <f t="shared" si="12"/>
        <v>713683</v>
      </c>
      <c r="T20" s="187">
        <f t="shared" si="13"/>
        <v>0.024393145803667172</v>
      </c>
      <c r="U20" s="186">
        <v>323791</v>
      </c>
      <c r="V20" s="184">
        <v>314291</v>
      </c>
      <c r="W20" s="185">
        <v>24660</v>
      </c>
      <c r="X20" s="184">
        <v>9715</v>
      </c>
      <c r="Y20" s="183">
        <f t="shared" si="14"/>
        <v>672457</v>
      </c>
      <c r="Z20" s="182">
        <f t="shared" si="15"/>
        <v>0.06130652220141952</v>
      </c>
    </row>
    <row r="21" spans="1:26" ht="21" customHeight="1">
      <c r="A21" s="190" t="s">
        <v>158</v>
      </c>
      <c r="B21" s="430" t="s">
        <v>422</v>
      </c>
      <c r="C21" s="188">
        <v>21235</v>
      </c>
      <c r="D21" s="184">
        <v>27178</v>
      </c>
      <c r="E21" s="185">
        <v>33</v>
      </c>
      <c r="F21" s="184">
        <v>153</v>
      </c>
      <c r="G21" s="183">
        <f t="shared" si="8"/>
        <v>48599</v>
      </c>
      <c r="H21" s="187">
        <f t="shared" si="9"/>
        <v>0.0171440646097599</v>
      </c>
      <c r="I21" s="186">
        <v>22385</v>
      </c>
      <c r="J21" s="184">
        <v>27986</v>
      </c>
      <c r="K21" s="185">
        <v>52</v>
      </c>
      <c r="L21" s="184">
        <v>64</v>
      </c>
      <c r="M21" s="183">
        <f t="shared" si="10"/>
        <v>50487</v>
      </c>
      <c r="N21" s="189">
        <f t="shared" si="11"/>
        <v>-0.037395765246499124</v>
      </c>
      <c r="O21" s="188">
        <v>279608</v>
      </c>
      <c r="P21" s="184">
        <v>276033</v>
      </c>
      <c r="Q21" s="185">
        <v>1359</v>
      </c>
      <c r="R21" s="184">
        <v>1388</v>
      </c>
      <c r="S21" s="183">
        <f t="shared" si="12"/>
        <v>558388</v>
      </c>
      <c r="T21" s="187">
        <f t="shared" si="13"/>
        <v>0.019085280017904455</v>
      </c>
      <c r="U21" s="186">
        <v>280423</v>
      </c>
      <c r="V21" s="184">
        <v>274671</v>
      </c>
      <c r="W21" s="185">
        <v>1203</v>
      </c>
      <c r="X21" s="184">
        <v>1287</v>
      </c>
      <c r="Y21" s="183">
        <f t="shared" si="14"/>
        <v>557584</v>
      </c>
      <c r="Z21" s="182">
        <f t="shared" si="15"/>
        <v>0.0014419352061751933</v>
      </c>
    </row>
    <row r="22" spans="1:26" ht="21" customHeight="1">
      <c r="A22" s="190" t="s">
        <v>159</v>
      </c>
      <c r="B22" s="430" t="s">
        <v>159</v>
      </c>
      <c r="C22" s="188">
        <v>15598</v>
      </c>
      <c r="D22" s="184">
        <v>14376</v>
      </c>
      <c r="E22" s="185">
        <v>1832</v>
      </c>
      <c r="F22" s="184">
        <v>1880</v>
      </c>
      <c r="G22" s="183">
        <f t="shared" si="8"/>
        <v>33686</v>
      </c>
      <c r="H22" s="187">
        <f t="shared" si="9"/>
        <v>0.011883268389151463</v>
      </c>
      <c r="I22" s="186">
        <v>10616</v>
      </c>
      <c r="J22" s="184">
        <v>9763</v>
      </c>
      <c r="K22" s="185">
        <v>1771</v>
      </c>
      <c r="L22" s="184">
        <v>1499</v>
      </c>
      <c r="M22" s="183">
        <f t="shared" si="10"/>
        <v>23649</v>
      </c>
      <c r="N22" s="189">
        <f t="shared" si="11"/>
        <v>0.42441540868535665</v>
      </c>
      <c r="O22" s="188">
        <v>147450</v>
      </c>
      <c r="P22" s="184">
        <v>143233</v>
      </c>
      <c r="Q22" s="185">
        <v>22333</v>
      </c>
      <c r="R22" s="184">
        <v>21059</v>
      </c>
      <c r="S22" s="183">
        <f t="shared" si="12"/>
        <v>334075</v>
      </c>
      <c r="T22" s="187">
        <f t="shared" si="13"/>
        <v>0.011418431130291895</v>
      </c>
      <c r="U22" s="186">
        <v>106520</v>
      </c>
      <c r="V22" s="184">
        <v>104492</v>
      </c>
      <c r="W22" s="185">
        <v>17920</v>
      </c>
      <c r="X22" s="184">
        <v>17441</v>
      </c>
      <c r="Y22" s="183">
        <f t="shared" si="14"/>
        <v>246373</v>
      </c>
      <c r="Z22" s="182">
        <f t="shared" si="15"/>
        <v>0.35597244827964114</v>
      </c>
    </row>
    <row r="23" spans="1:26" ht="21" customHeight="1">
      <c r="A23" s="190" t="s">
        <v>163</v>
      </c>
      <c r="B23" s="430" t="s">
        <v>423</v>
      </c>
      <c r="C23" s="188">
        <v>13047</v>
      </c>
      <c r="D23" s="184">
        <v>15013</v>
      </c>
      <c r="E23" s="185">
        <v>1627</v>
      </c>
      <c r="F23" s="184">
        <v>1693</v>
      </c>
      <c r="G23" s="183">
        <f t="shared" si="0"/>
        <v>31380</v>
      </c>
      <c r="H23" s="187">
        <f t="shared" si="1"/>
        <v>0.011069790478286913</v>
      </c>
      <c r="I23" s="186">
        <v>9046</v>
      </c>
      <c r="J23" s="184">
        <v>10161</v>
      </c>
      <c r="K23" s="185">
        <v>354</v>
      </c>
      <c r="L23" s="184">
        <v>580</v>
      </c>
      <c r="M23" s="183">
        <f t="shared" si="2"/>
        <v>20141</v>
      </c>
      <c r="N23" s="189">
        <f t="shared" si="3"/>
        <v>0.5580159872896082</v>
      </c>
      <c r="O23" s="188">
        <v>125250</v>
      </c>
      <c r="P23" s="184">
        <v>120004</v>
      </c>
      <c r="Q23" s="185">
        <v>6041</v>
      </c>
      <c r="R23" s="184">
        <v>5885</v>
      </c>
      <c r="S23" s="183">
        <f t="shared" si="4"/>
        <v>257180</v>
      </c>
      <c r="T23" s="187">
        <f t="shared" si="5"/>
        <v>0.008790218118950744</v>
      </c>
      <c r="U23" s="186">
        <v>114863</v>
      </c>
      <c r="V23" s="184">
        <v>107103</v>
      </c>
      <c r="W23" s="185">
        <v>2440</v>
      </c>
      <c r="X23" s="184">
        <v>2376</v>
      </c>
      <c r="Y23" s="183">
        <f t="shared" si="6"/>
        <v>226782</v>
      </c>
      <c r="Z23" s="182">
        <f t="shared" si="7"/>
        <v>0.1340406205078004</v>
      </c>
    </row>
    <row r="24" spans="1:26" ht="21" customHeight="1">
      <c r="A24" s="190" t="s">
        <v>160</v>
      </c>
      <c r="B24" s="430" t="s">
        <v>424</v>
      </c>
      <c r="C24" s="188">
        <v>11067</v>
      </c>
      <c r="D24" s="184">
        <v>13811</v>
      </c>
      <c r="E24" s="185">
        <v>1666</v>
      </c>
      <c r="F24" s="184">
        <v>1745</v>
      </c>
      <c r="G24" s="183">
        <f t="shared" si="0"/>
        <v>28289</v>
      </c>
      <c r="H24" s="187">
        <f t="shared" si="1"/>
        <v>0.009979391422570379</v>
      </c>
      <c r="I24" s="186">
        <v>10591</v>
      </c>
      <c r="J24" s="184">
        <v>14143</v>
      </c>
      <c r="K24" s="185">
        <v>2104</v>
      </c>
      <c r="L24" s="184">
        <v>2926</v>
      </c>
      <c r="M24" s="183">
        <f t="shared" si="2"/>
        <v>29764</v>
      </c>
      <c r="N24" s="189">
        <f t="shared" si="3"/>
        <v>-0.04955651122160998</v>
      </c>
      <c r="O24" s="188">
        <v>128318</v>
      </c>
      <c r="P24" s="184">
        <v>123895</v>
      </c>
      <c r="Q24" s="185">
        <v>14115</v>
      </c>
      <c r="R24" s="184">
        <v>13939</v>
      </c>
      <c r="S24" s="183">
        <f t="shared" si="4"/>
        <v>280267</v>
      </c>
      <c r="T24" s="187">
        <f t="shared" si="5"/>
        <v>0.009579314338377666</v>
      </c>
      <c r="U24" s="186">
        <v>116364</v>
      </c>
      <c r="V24" s="184">
        <v>113017</v>
      </c>
      <c r="W24" s="185">
        <v>14033</v>
      </c>
      <c r="X24" s="184">
        <v>17778</v>
      </c>
      <c r="Y24" s="183">
        <f t="shared" si="6"/>
        <v>261192</v>
      </c>
      <c r="Z24" s="182">
        <f t="shared" si="7"/>
        <v>0.07303056755183923</v>
      </c>
    </row>
    <row r="25" spans="1:26" ht="21" customHeight="1">
      <c r="A25" s="190" t="s">
        <v>161</v>
      </c>
      <c r="B25" s="430" t="s">
        <v>425</v>
      </c>
      <c r="C25" s="188">
        <v>11043</v>
      </c>
      <c r="D25" s="184">
        <v>14404</v>
      </c>
      <c r="E25" s="185">
        <v>325</v>
      </c>
      <c r="F25" s="184">
        <v>330</v>
      </c>
      <c r="G25" s="183">
        <f t="shared" si="0"/>
        <v>26102</v>
      </c>
      <c r="H25" s="187">
        <f t="shared" si="1"/>
        <v>0.00920789264067065</v>
      </c>
      <c r="I25" s="186">
        <v>10870</v>
      </c>
      <c r="J25" s="184">
        <v>12816</v>
      </c>
      <c r="K25" s="185">
        <v>70</v>
      </c>
      <c r="L25" s="184">
        <v>84</v>
      </c>
      <c r="M25" s="183">
        <f t="shared" si="2"/>
        <v>23840</v>
      </c>
      <c r="N25" s="189">
        <f t="shared" si="3"/>
        <v>0.09488255033557036</v>
      </c>
      <c r="O25" s="188">
        <v>138311</v>
      </c>
      <c r="P25" s="184">
        <v>136968</v>
      </c>
      <c r="Q25" s="185">
        <v>2808</v>
      </c>
      <c r="R25" s="184">
        <v>2532</v>
      </c>
      <c r="S25" s="183">
        <f t="shared" si="4"/>
        <v>280619</v>
      </c>
      <c r="T25" s="187">
        <f t="shared" si="5"/>
        <v>0.009591345432466905</v>
      </c>
      <c r="U25" s="186">
        <v>119065</v>
      </c>
      <c r="V25" s="184">
        <v>118590</v>
      </c>
      <c r="W25" s="185">
        <v>1605</v>
      </c>
      <c r="X25" s="184">
        <v>1489</v>
      </c>
      <c r="Y25" s="183">
        <f t="shared" si="6"/>
        <v>240749</v>
      </c>
      <c r="Z25" s="182">
        <f t="shared" si="7"/>
        <v>0.16560816451989413</v>
      </c>
    </row>
    <row r="26" spans="1:26" ht="21" customHeight="1">
      <c r="A26" s="190" t="s">
        <v>162</v>
      </c>
      <c r="B26" s="430" t="s">
        <v>426</v>
      </c>
      <c r="C26" s="188">
        <v>11827</v>
      </c>
      <c r="D26" s="184">
        <v>12756</v>
      </c>
      <c r="E26" s="185">
        <v>556</v>
      </c>
      <c r="F26" s="184">
        <v>618</v>
      </c>
      <c r="G26" s="183">
        <f t="shared" si="0"/>
        <v>25757</v>
      </c>
      <c r="H26" s="187">
        <f t="shared" si="1"/>
        <v>0.009086188443251625</v>
      </c>
      <c r="I26" s="186">
        <v>9733</v>
      </c>
      <c r="J26" s="184">
        <v>9557</v>
      </c>
      <c r="K26" s="185">
        <v>1029</v>
      </c>
      <c r="L26" s="184">
        <v>1106</v>
      </c>
      <c r="M26" s="183">
        <f t="shared" si="2"/>
        <v>21425</v>
      </c>
      <c r="N26" s="189">
        <f t="shared" si="3"/>
        <v>0.20219369894982497</v>
      </c>
      <c r="O26" s="188">
        <v>132363</v>
      </c>
      <c r="P26" s="184">
        <v>129008</v>
      </c>
      <c r="Q26" s="185">
        <v>8651</v>
      </c>
      <c r="R26" s="184">
        <v>8658</v>
      </c>
      <c r="S26" s="183">
        <f t="shared" si="4"/>
        <v>278680</v>
      </c>
      <c r="T26" s="187">
        <f t="shared" si="5"/>
        <v>0.009525071877242372</v>
      </c>
      <c r="U26" s="186">
        <v>123332</v>
      </c>
      <c r="V26" s="184">
        <v>119792</v>
      </c>
      <c r="W26" s="185">
        <v>10274</v>
      </c>
      <c r="X26" s="184">
        <v>9914</v>
      </c>
      <c r="Y26" s="183">
        <f t="shared" si="6"/>
        <v>263312</v>
      </c>
      <c r="Z26" s="182">
        <f t="shared" si="7"/>
        <v>0.05836422191164847</v>
      </c>
    </row>
    <row r="27" spans="1:26" ht="21" customHeight="1">
      <c r="A27" s="190" t="s">
        <v>165</v>
      </c>
      <c r="B27" s="430" t="s">
        <v>427</v>
      </c>
      <c r="C27" s="188">
        <v>8432</v>
      </c>
      <c r="D27" s="184">
        <v>10245</v>
      </c>
      <c r="E27" s="185">
        <v>341</v>
      </c>
      <c r="F27" s="184">
        <v>552</v>
      </c>
      <c r="G27" s="183">
        <f aca="true" t="shared" si="16" ref="G27:G39">SUM(C27:F27)</f>
        <v>19570</v>
      </c>
      <c r="H27" s="187">
        <f aca="true" t="shared" si="17" ref="H27:H39">G27/$G$9</f>
        <v>0.006903626502870455</v>
      </c>
      <c r="I27" s="186">
        <v>8013</v>
      </c>
      <c r="J27" s="184">
        <v>9820</v>
      </c>
      <c r="K27" s="185">
        <v>191</v>
      </c>
      <c r="L27" s="184">
        <v>211</v>
      </c>
      <c r="M27" s="183">
        <f aca="true" t="shared" si="18" ref="M27:M39">SUM(I27:L27)</f>
        <v>18235</v>
      </c>
      <c r="N27" s="189">
        <f aca="true" t="shared" si="19" ref="N27:N39">IF(ISERROR(G27/M27-1),"         /0",(G27/M27-1))</f>
        <v>0.07321085823964912</v>
      </c>
      <c r="O27" s="188">
        <v>115220</v>
      </c>
      <c r="P27" s="184">
        <v>112453</v>
      </c>
      <c r="Q27" s="185">
        <v>1512</v>
      </c>
      <c r="R27" s="184">
        <v>1457</v>
      </c>
      <c r="S27" s="183">
        <f aca="true" t="shared" si="20" ref="S27:S39">SUM(O27:R27)</f>
        <v>230642</v>
      </c>
      <c r="T27" s="187">
        <f aca="true" t="shared" si="21" ref="T27:T39">S27/$S$9</f>
        <v>0.007883169326506873</v>
      </c>
      <c r="U27" s="186">
        <v>104822</v>
      </c>
      <c r="V27" s="184">
        <v>99409</v>
      </c>
      <c r="W27" s="185">
        <v>1350</v>
      </c>
      <c r="X27" s="184">
        <v>1141</v>
      </c>
      <c r="Y27" s="183">
        <f aca="true" t="shared" si="22" ref="Y27:Y39">SUM(U27:X27)</f>
        <v>206722</v>
      </c>
      <c r="Z27" s="182">
        <f aca="true" t="shared" si="23" ref="Z27:Z39">IF(ISERROR(S27/Y27-1),"         /0",IF(S27/Y27&gt;5,"  *  ",(S27/Y27-1)))</f>
        <v>0.11571095480887372</v>
      </c>
    </row>
    <row r="28" spans="1:26" ht="21" customHeight="1">
      <c r="A28" s="190" t="s">
        <v>166</v>
      </c>
      <c r="B28" s="430" t="s">
        <v>428</v>
      </c>
      <c r="C28" s="188">
        <v>8829</v>
      </c>
      <c r="D28" s="184">
        <v>9656</v>
      </c>
      <c r="E28" s="185">
        <v>256</v>
      </c>
      <c r="F28" s="184">
        <v>252</v>
      </c>
      <c r="G28" s="183">
        <f t="shared" si="16"/>
        <v>18993</v>
      </c>
      <c r="H28" s="187">
        <f t="shared" si="17"/>
        <v>0.0067000806422595075</v>
      </c>
      <c r="I28" s="186">
        <v>7125</v>
      </c>
      <c r="J28" s="184">
        <v>7186</v>
      </c>
      <c r="K28" s="185">
        <v>1337</v>
      </c>
      <c r="L28" s="184">
        <v>1181</v>
      </c>
      <c r="M28" s="183">
        <f t="shared" si="18"/>
        <v>16829</v>
      </c>
      <c r="N28" s="189">
        <f t="shared" si="19"/>
        <v>0.12858755719294068</v>
      </c>
      <c r="O28" s="188">
        <v>94840</v>
      </c>
      <c r="P28" s="184">
        <v>93437</v>
      </c>
      <c r="Q28" s="185">
        <v>6062</v>
      </c>
      <c r="R28" s="184">
        <v>6245</v>
      </c>
      <c r="S28" s="183">
        <f t="shared" si="20"/>
        <v>200584</v>
      </c>
      <c r="T28" s="187">
        <f t="shared" si="21"/>
        <v>0.006855809593170604</v>
      </c>
      <c r="U28" s="186">
        <v>71901</v>
      </c>
      <c r="V28" s="184">
        <v>71055</v>
      </c>
      <c r="W28" s="185">
        <v>2965</v>
      </c>
      <c r="X28" s="184">
        <v>3015</v>
      </c>
      <c r="Y28" s="183">
        <f t="shared" si="22"/>
        <v>148936</v>
      </c>
      <c r="Z28" s="182">
        <f t="shared" si="23"/>
        <v>0.3467798248912284</v>
      </c>
    </row>
    <row r="29" spans="1:26" ht="21" customHeight="1">
      <c r="A29" s="190" t="s">
        <v>164</v>
      </c>
      <c r="B29" s="430" t="s">
        <v>429</v>
      </c>
      <c r="C29" s="188">
        <v>6960</v>
      </c>
      <c r="D29" s="184">
        <v>9399</v>
      </c>
      <c r="E29" s="185">
        <v>62</v>
      </c>
      <c r="F29" s="184">
        <v>73</v>
      </c>
      <c r="G29" s="183">
        <f t="shared" si="16"/>
        <v>16494</v>
      </c>
      <c r="H29" s="187">
        <f t="shared" si="17"/>
        <v>0.005818518933998226</v>
      </c>
      <c r="I29" s="186">
        <v>6777</v>
      </c>
      <c r="J29" s="184">
        <v>8814</v>
      </c>
      <c r="K29" s="185">
        <v>38</v>
      </c>
      <c r="L29" s="184">
        <v>120</v>
      </c>
      <c r="M29" s="183">
        <f t="shared" si="18"/>
        <v>15749</v>
      </c>
      <c r="N29" s="189">
        <f t="shared" si="19"/>
        <v>0.04730459076766769</v>
      </c>
      <c r="O29" s="188">
        <v>101044</v>
      </c>
      <c r="P29" s="184">
        <v>108299</v>
      </c>
      <c r="Q29" s="185">
        <v>706</v>
      </c>
      <c r="R29" s="184">
        <v>638</v>
      </c>
      <c r="S29" s="183">
        <f t="shared" si="20"/>
        <v>210687</v>
      </c>
      <c r="T29" s="187">
        <f t="shared" si="21"/>
        <v>0.007201122501078526</v>
      </c>
      <c r="U29" s="186">
        <v>105406</v>
      </c>
      <c r="V29" s="184">
        <v>112266</v>
      </c>
      <c r="W29" s="185">
        <v>883</v>
      </c>
      <c r="X29" s="184">
        <v>963</v>
      </c>
      <c r="Y29" s="183">
        <f t="shared" si="22"/>
        <v>219518</v>
      </c>
      <c r="Z29" s="182">
        <f t="shared" si="23"/>
        <v>-0.040229047276305385</v>
      </c>
    </row>
    <row r="30" spans="1:26" ht="21" customHeight="1">
      <c r="A30" s="190" t="s">
        <v>167</v>
      </c>
      <c r="B30" s="430" t="s">
        <v>430</v>
      </c>
      <c r="C30" s="188">
        <v>8068</v>
      </c>
      <c r="D30" s="184">
        <v>8176</v>
      </c>
      <c r="E30" s="185">
        <v>6</v>
      </c>
      <c r="F30" s="184">
        <v>6</v>
      </c>
      <c r="G30" s="183">
        <f t="shared" si="16"/>
        <v>16256</v>
      </c>
      <c r="H30" s="187">
        <f t="shared" si="17"/>
        <v>0.00573456067606858</v>
      </c>
      <c r="I30" s="186">
        <v>7134</v>
      </c>
      <c r="J30" s="184">
        <v>7057</v>
      </c>
      <c r="K30" s="185">
        <v>135</v>
      </c>
      <c r="L30" s="184">
        <v>86</v>
      </c>
      <c r="M30" s="183">
        <f t="shared" si="18"/>
        <v>14412</v>
      </c>
      <c r="N30" s="189">
        <f t="shared" si="19"/>
        <v>0.12794893144601716</v>
      </c>
      <c r="O30" s="188">
        <v>87195</v>
      </c>
      <c r="P30" s="184">
        <v>86316</v>
      </c>
      <c r="Q30" s="185">
        <v>542</v>
      </c>
      <c r="R30" s="184">
        <v>469</v>
      </c>
      <c r="S30" s="183">
        <f t="shared" si="20"/>
        <v>174522</v>
      </c>
      <c r="T30" s="187">
        <f t="shared" si="21"/>
        <v>0.005965030121142864</v>
      </c>
      <c r="U30" s="186">
        <v>84951</v>
      </c>
      <c r="V30" s="184">
        <v>76825</v>
      </c>
      <c r="W30" s="185">
        <v>552</v>
      </c>
      <c r="X30" s="184">
        <v>367</v>
      </c>
      <c r="Y30" s="183">
        <f t="shared" si="22"/>
        <v>162695</v>
      </c>
      <c r="Z30" s="182">
        <f t="shared" si="23"/>
        <v>0.07269430529518428</v>
      </c>
    </row>
    <row r="31" spans="1:26" ht="21" customHeight="1">
      <c r="A31" s="190" t="s">
        <v>169</v>
      </c>
      <c r="B31" s="430" t="s">
        <v>431</v>
      </c>
      <c r="C31" s="188">
        <v>6988</v>
      </c>
      <c r="D31" s="184">
        <v>7129</v>
      </c>
      <c r="E31" s="185">
        <v>44</v>
      </c>
      <c r="F31" s="184">
        <v>4</v>
      </c>
      <c r="G31" s="183">
        <f t="shared" si="16"/>
        <v>14165</v>
      </c>
      <c r="H31" s="187">
        <f t="shared" si="17"/>
        <v>0.004996927409972407</v>
      </c>
      <c r="I31" s="186">
        <v>7166</v>
      </c>
      <c r="J31" s="184">
        <v>7141</v>
      </c>
      <c r="K31" s="185">
        <v>73</v>
      </c>
      <c r="L31" s="184">
        <v>18</v>
      </c>
      <c r="M31" s="183">
        <f t="shared" si="18"/>
        <v>14398</v>
      </c>
      <c r="N31" s="189">
        <f t="shared" si="19"/>
        <v>-0.01618280316710652</v>
      </c>
      <c r="O31" s="188">
        <v>76179</v>
      </c>
      <c r="P31" s="184">
        <v>76130</v>
      </c>
      <c r="Q31" s="185">
        <v>450</v>
      </c>
      <c r="R31" s="184">
        <v>252</v>
      </c>
      <c r="S31" s="183">
        <f t="shared" si="20"/>
        <v>153011</v>
      </c>
      <c r="T31" s="187">
        <f t="shared" si="21"/>
        <v>0.005229800391160946</v>
      </c>
      <c r="U31" s="186">
        <v>77190</v>
      </c>
      <c r="V31" s="184">
        <v>77728</v>
      </c>
      <c r="W31" s="185">
        <v>304</v>
      </c>
      <c r="X31" s="184">
        <v>759</v>
      </c>
      <c r="Y31" s="183">
        <f t="shared" si="22"/>
        <v>155981</v>
      </c>
      <c r="Z31" s="182">
        <f t="shared" si="23"/>
        <v>-0.019040780607894603</v>
      </c>
    </row>
    <row r="32" spans="1:26" ht="21" customHeight="1">
      <c r="A32" s="190" t="s">
        <v>168</v>
      </c>
      <c r="B32" s="430" t="s">
        <v>432</v>
      </c>
      <c r="C32" s="188">
        <v>5720</v>
      </c>
      <c r="D32" s="184">
        <v>6280</v>
      </c>
      <c r="E32" s="185">
        <v>176</v>
      </c>
      <c r="F32" s="184">
        <v>191</v>
      </c>
      <c r="G32" s="183">
        <f t="shared" si="16"/>
        <v>12367</v>
      </c>
      <c r="H32" s="187">
        <f t="shared" si="17"/>
        <v>0.004362654520234999</v>
      </c>
      <c r="I32" s="186">
        <v>5496</v>
      </c>
      <c r="J32" s="184">
        <v>5973</v>
      </c>
      <c r="K32" s="185">
        <v>209</v>
      </c>
      <c r="L32" s="184">
        <v>267</v>
      </c>
      <c r="M32" s="183">
        <f t="shared" si="18"/>
        <v>11945</v>
      </c>
      <c r="N32" s="189">
        <f t="shared" si="19"/>
        <v>0.03532858936793648</v>
      </c>
      <c r="O32" s="188">
        <v>79155</v>
      </c>
      <c r="P32" s="184">
        <v>76724</v>
      </c>
      <c r="Q32" s="185">
        <v>1658</v>
      </c>
      <c r="R32" s="184">
        <v>1809</v>
      </c>
      <c r="S32" s="183">
        <f t="shared" si="20"/>
        <v>159346</v>
      </c>
      <c r="T32" s="187">
        <f t="shared" si="21"/>
        <v>0.005446325905522689</v>
      </c>
      <c r="U32" s="186">
        <v>76706</v>
      </c>
      <c r="V32" s="184">
        <v>72233</v>
      </c>
      <c r="W32" s="185">
        <v>2212</v>
      </c>
      <c r="X32" s="184">
        <v>2675</v>
      </c>
      <c r="Y32" s="183">
        <f t="shared" si="22"/>
        <v>153826</v>
      </c>
      <c r="Z32" s="182">
        <f t="shared" si="23"/>
        <v>0.03588470089581741</v>
      </c>
    </row>
    <row r="33" spans="1:26" ht="21" customHeight="1">
      <c r="A33" s="190" t="s">
        <v>170</v>
      </c>
      <c r="B33" s="430" t="s">
        <v>433</v>
      </c>
      <c r="C33" s="188">
        <v>2764</v>
      </c>
      <c r="D33" s="184">
        <v>2672</v>
      </c>
      <c r="E33" s="185">
        <v>3178</v>
      </c>
      <c r="F33" s="184">
        <v>2914</v>
      </c>
      <c r="G33" s="183">
        <f t="shared" si="16"/>
        <v>11528</v>
      </c>
      <c r="H33" s="187">
        <f t="shared" si="17"/>
        <v>0.004066684022743516</v>
      </c>
      <c r="I33" s="186">
        <v>2322</v>
      </c>
      <c r="J33" s="184">
        <v>2293</v>
      </c>
      <c r="K33" s="185">
        <v>2779</v>
      </c>
      <c r="L33" s="184">
        <v>2490</v>
      </c>
      <c r="M33" s="183">
        <f t="shared" si="18"/>
        <v>9884</v>
      </c>
      <c r="N33" s="189">
        <f t="shared" si="19"/>
        <v>0.1663294212869284</v>
      </c>
      <c r="O33" s="188">
        <v>29036</v>
      </c>
      <c r="P33" s="184">
        <v>27578</v>
      </c>
      <c r="Q33" s="185">
        <v>31373</v>
      </c>
      <c r="R33" s="184">
        <v>27971</v>
      </c>
      <c r="S33" s="183">
        <f t="shared" si="20"/>
        <v>115958</v>
      </c>
      <c r="T33" s="187">
        <f t="shared" si="21"/>
        <v>0.0039633568420456115</v>
      </c>
      <c r="U33" s="186">
        <v>27067</v>
      </c>
      <c r="V33" s="184">
        <v>35964</v>
      </c>
      <c r="W33" s="185">
        <v>21520</v>
      </c>
      <c r="X33" s="184">
        <v>18780</v>
      </c>
      <c r="Y33" s="183">
        <f t="shared" si="22"/>
        <v>103331</v>
      </c>
      <c r="Z33" s="182">
        <f t="shared" si="23"/>
        <v>0.12219953353785407</v>
      </c>
    </row>
    <row r="34" spans="1:26" ht="21" customHeight="1">
      <c r="A34" s="190" t="s">
        <v>171</v>
      </c>
      <c r="B34" s="430" t="s">
        <v>434</v>
      </c>
      <c r="C34" s="188">
        <v>4933</v>
      </c>
      <c r="D34" s="184">
        <v>4722</v>
      </c>
      <c r="E34" s="185">
        <v>150</v>
      </c>
      <c r="F34" s="184">
        <v>134</v>
      </c>
      <c r="G34" s="183">
        <f t="shared" si="16"/>
        <v>9939</v>
      </c>
      <c r="H34" s="187">
        <f t="shared" si="17"/>
        <v>0.003506139183036763</v>
      </c>
      <c r="I34" s="186">
        <v>3965</v>
      </c>
      <c r="J34" s="184">
        <v>3888</v>
      </c>
      <c r="K34" s="185">
        <v>564</v>
      </c>
      <c r="L34" s="184">
        <v>528</v>
      </c>
      <c r="M34" s="183">
        <f t="shared" si="18"/>
        <v>8945</v>
      </c>
      <c r="N34" s="189">
        <f t="shared" si="19"/>
        <v>0.11112353269983233</v>
      </c>
      <c r="O34" s="188">
        <v>46578</v>
      </c>
      <c r="P34" s="184">
        <v>46332</v>
      </c>
      <c r="Q34" s="185">
        <v>3509</v>
      </c>
      <c r="R34" s="184">
        <v>2701</v>
      </c>
      <c r="S34" s="183">
        <f t="shared" si="20"/>
        <v>99120</v>
      </c>
      <c r="T34" s="187">
        <f t="shared" si="21"/>
        <v>0.0033878467219472653</v>
      </c>
      <c r="U34" s="186">
        <v>39338</v>
      </c>
      <c r="V34" s="184">
        <v>38699</v>
      </c>
      <c r="W34" s="185">
        <v>3966</v>
      </c>
      <c r="X34" s="184">
        <v>3317</v>
      </c>
      <c r="Y34" s="183">
        <f t="shared" si="22"/>
        <v>85320</v>
      </c>
      <c r="Z34" s="182">
        <f t="shared" si="23"/>
        <v>0.16174402250351627</v>
      </c>
    </row>
    <row r="35" spans="1:26" ht="21" customHeight="1">
      <c r="A35" s="190" t="s">
        <v>174</v>
      </c>
      <c r="B35" s="430" t="s">
        <v>435</v>
      </c>
      <c r="C35" s="188">
        <v>0</v>
      </c>
      <c r="D35" s="184">
        <v>0</v>
      </c>
      <c r="E35" s="185">
        <v>4327</v>
      </c>
      <c r="F35" s="184">
        <v>3831</v>
      </c>
      <c r="G35" s="183">
        <f t="shared" si="16"/>
        <v>8158</v>
      </c>
      <c r="H35" s="187">
        <f t="shared" si="17"/>
        <v>0.002877863311722901</v>
      </c>
      <c r="I35" s="186"/>
      <c r="J35" s="184"/>
      <c r="K35" s="185">
        <v>2766</v>
      </c>
      <c r="L35" s="184">
        <v>2650</v>
      </c>
      <c r="M35" s="183">
        <f t="shared" si="18"/>
        <v>5416</v>
      </c>
      <c r="N35" s="189">
        <f t="shared" si="19"/>
        <v>0.5062776957163959</v>
      </c>
      <c r="O35" s="188"/>
      <c r="P35" s="184"/>
      <c r="Q35" s="185">
        <v>36688</v>
      </c>
      <c r="R35" s="184">
        <v>33565</v>
      </c>
      <c r="S35" s="183">
        <f t="shared" si="20"/>
        <v>70253</v>
      </c>
      <c r="T35" s="187">
        <f t="shared" si="21"/>
        <v>0.0024011944688958962</v>
      </c>
      <c r="U35" s="186"/>
      <c r="V35" s="184"/>
      <c r="W35" s="185">
        <v>21358</v>
      </c>
      <c r="X35" s="184">
        <v>20194</v>
      </c>
      <c r="Y35" s="183">
        <f t="shared" si="22"/>
        <v>41552</v>
      </c>
      <c r="Z35" s="182">
        <f t="shared" si="23"/>
        <v>0.6907248748556025</v>
      </c>
    </row>
    <row r="36" spans="1:26" ht="21" customHeight="1">
      <c r="A36" s="190" t="s">
        <v>172</v>
      </c>
      <c r="B36" s="430" t="s">
        <v>436</v>
      </c>
      <c r="C36" s="188">
        <v>3456</v>
      </c>
      <c r="D36" s="184">
        <v>3679</v>
      </c>
      <c r="E36" s="185">
        <v>191</v>
      </c>
      <c r="F36" s="184">
        <v>235</v>
      </c>
      <c r="G36" s="183">
        <f t="shared" si="16"/>
        <v>7561</v>
      </c>
      <c r="H36" s="187">
        <f t="shared" si="17"/>
        <v>0.002667262135319546</v>
      </c>
      <c r="I36" s="186">
        <v>2471</v>
      </c>
      <c r="J36" s="184">
        <v>2951</v>
      </c>
      <c r="K36" s="185">
        <v>340</v>
      </c>
      <c r="L36" s="184">
        <v>422</v>
      </c>
      <c r="M36" s="183">
        <f t="shared" si="18"/>
        <v>6184</v>
      </c>
      <c r="N36" s="189">
        <f t="shared" si="19"/>
        <v>0.22267141009055624</v>
      </c>
      <c r="O36" s="188">
        <v>38418</v>
      </c>
      <c r="P36" s="184">
        <v>37024</v>
      </c>
      <c r="Q36" s="185">
        <v>2695</v>
      </c>
      <c r="R36" s="184">
        <v>2723</v>
      </c>
      <c r="S36" s="183">
        <f t="shared" si="20"/>
        <v>80860</v>
      </c>
      <c r="T36" s="187">
        <f t="shared" si="21"/>
        <v>0.0027637337160679567</v>
      </c>
      <c r="U36" s="186">
        <v>45049</v>
      </c>
      <c r="V36" s="184">
        <v>42409</v>
      </c>
      <c r="W36" s="185">
        <v>2102</v>
      </c>
      <c r="X36" s="184">
        <v>2144</v>
      </c>
      <c r="Y36" s="183">
        <f t="shared" si="22"/>
        <v>91704</v>
      </c>
      <c r="Z36" s="182">
        <f t="shared" si="23"/>
        <v>-0.11825002180929944</v>
      </c>
    </row>
    <row r="37" spans="1:26" ht="21" customHeight="1">
      <c r="A37" s="190" t="s">
        <v>173</v>
      </c>
      <c r="B37" s="430" t="s">
        <v>437</v>
      </c>
      <c r="C37" s="188">
        <v>3065</v>
      </c>
      <c r="D37" s="184">
        <v>3461</v>
      </c>
      <c r="E37" s="185">
        <v>48</v>
      </c>
      <c r="F37" s="184">
        <v>46</v>
      </c>
      <c r="G37" s="183">
        <f t="shared" si="16"/>
        <v>6620</v>
      </c>
      <c r="H37" s="187">
        <f t="shared" si="17"/>
        <v>0.0023353095272867865</v>
      </c>
      <c r="I37" s="186">
        <v>2199</v>
      </c>
      <c r="J37" s="184">
        <v>2103</v>
      </c>
      <c r="K37" s="185">
        <v>149</v>
      </c>
      <c r="L37" s="184">
        <v>202</v>
      </c>
      <c r="M37" s="183">
        <f t="shared" si="18"/>
        <v>4653</v>
      </c>
      <c r="N37" s="189">
        <f t="shared" si="19"/>
        <v>0.42273801848269943</v>
      </c>
      <c r="O37" s="188">
        <v>31447</v>
      </c>
      <c r="P37" s="184">
        <v>30499</v>
      </c>
      <c r="Q37" s="185">
        <v>1311</v>
      </c>
      <c r="R37" s="184">
        <v>1270</v>
      </c>
      <c r="S37" s="183">
        <f t="shared" si="20"/>
        <v>64527</v>
      </c>
      <c r="T37" s="187">
        <f t="shared" si="21"/>
        <v>0.002205484114478321</v>
      </c>
      <c r="U37" s="186">
        <v>24031</v>
      </c>
      <c r="V37" s="184">
        <v>21059</v>
      </c>
      <c r="W37" s="185">
        <v>2380</v>
      </c>
      <c r="X37" s="184">
        <v>2921</v>
      </c>
      <c r="Y37" s="183">
        <f t="shared" si="22"/>
        <v>50391</v>
      </c>
      <c r="Z37" s="182">
        <f t="shared" si="23"/>
        <v>0.2805262844555576</v>
      </c>
    </row>
    <row r="38" spans="1:26" ht="21" customHeight="1">
      <c r="A38" s="190" t="s">
        <v>178</v>
      </c>
      <c r="B38" s="430" t="s">
        <v>438</v>
      </c>
      <c r="C38" s="188">
        <v>2791</v>
      </c>
      <c r="D38" s="184">
        <v>3428</v>
      </c>
      <c r="E38" s="185">
        <v>52</v>
      </c>
      <c r="F38" s="184">
        <v>79</v>
      </c>
      <c r="G38" s="183">
        <f t="shared" si="16"/>
        <v>6350</v>
      </c>
      <c r="H38" s="187">
        <f t="shared" si="17"/>
        <v>0.0022400627640892894</v>
      </c>
      <c r="I38" s="186">
        <v>1979</v>
      </c>
      <c r="J38" s="184">
        <v>2503</v>
      </c>
      <c r="K38" s="185">
        <v>5</v>
      </c>
      <c r="L38" s="184">
        <v>3</v>
      </c>
      <c r="M38" s="183">
        <f t="shared" si="18"/>
        <v>4490</v>
      </c>
      <c r="N38" s="189">
        <f t="shared" si="19"/>
        <v>0.4142538975501113</v>
      </c>
      <c r="O38" s="188">
        <v>28187</v>
      </c>
      <c r="P38" s="184">
        <v>28907</v>
      </c>
      <c r="Q38" s="185">
        <v>340</v>
      </c>
      <c r="R38" s="184">
        <v>404</v>
      </c>
      <c r="S38" s="183">
        <f t="shared" si="20"/>
        <v>57838</v>
      </c>
      <c r="T38" s="187">
        <f t="shared" si="21"/>
        <v>0.0019768591475381953</v>
      </c>
      <c r="U38" s="186">
        <v>25205</v>
      </c>
      <c r="V38" s="184">
        <v>25141</v>
      </c>
      <c r="W38" s="185">
        <v>321</v>
      </c>
      <c r="X38" s="184">
        <v>328</v>
      </c>
      <c r="Y38" s="183">
        <f t="shared" si="22"/>
        <v>50995</v>
      </c>
      <c r="Z38" s="182">
        <f t="shared" si="23"/>
        <v>0.13418962643396415</v>
      </c>
    </row>
    <row r="39" spans="1:26" ht="21" customHeight="1">
      <c r="A39" s="190" t="s">
        <v>177</v>
      </c>
      <c r="B39" s="430" t="s">
        <v>439</v>
      </c>
      <c r="C39" s="188">
        <v>851</v>
      </c>
      <c r="D39" s="184">
        <v>1118</v>
      </c>
      <c r="E39" s="185">
        <v>1691</v>
      </c>
      <c r="F39" s="184">
        <v>2139</v>
      </c>
      <c r="G39" s="183">
        <f t="shared" si="16"/>
        <v>5799</v>
      </c>
      <c r="H39" s="187">
        <f t="shared" si="17"/>
        <v>0.002045688814008471</v>
      </c>
      <c r="I39" s="186">
        <v>903</v>
      </c>
      <c r="J39" s="184">
        <v>1287</v>
      </c>
      <c r="K39" s="185">
        <v>1617</v>
      </c>
      <c r="L39" s="184">
        <v>224</v>
      </c>
      <c r="M39" s="183">
        <f t="shared" si="18"/>
        <v>4031</v>
      </c>
      <c r="N39" s="189">
        <f t="shared" si="19"/>
        <v>0.43860084346316053</v>
      </c>
      <c r="O39" s="188">
        <v>9792</v>
      </c>
      <c r="P39" s="184">
        <v>9944</v>
      </c>
      <c r="Q39" s="185">
        <v>19529</v>
      </c>
      <c r="R39" s="184">
        <v>20380</v>
      </c>
      <c r="S39" s="183">
        <f t="shared" si="20"/>
        <v>59645</v>
      </c>
      <c r="T39" s="187">
        <f t="shared" si="21"/>
        <v>0.002038621042479264</v>
      </c>
      <c r="U39" s="186">
        <v>9122</v>
      </c>
      <c r="V39" s="184">
        <v>9550</v>
      </c>
      <c r="W39" s="185">
        <v>15495</v>
      </c>
      <c r="X39" s="184">
        <v>16537</v>
      </c>
      <c r="Y39" s="183">
        <f t="shared" si="22"/>
        <v>50704</v>
      </c>
      <c r="Z39" s="182">
        <f t="shared" si="23"/>
        <v>0.1763371726096561</v>
      </c>
    </row>
    <row r="40" spans="1:26" ht="21" customHeight="1">
      <c r="A40" s="190" t="s">
        <v>175</v>
      </c>
      <c r="B40" s="430" t="s">
        <v>440</v>
      </c>
      <c r="C40" s="188">
        <v>2683</v>
      </c>
      <c r="D40" s="184">
        <v>3062</v>
      </c>
      <c r="E40" s="185">
        <v>15</v>
      </c>
      <c r="F40" s="184">
        <v>4</v>
      </c>
      <c r="G40" s="183">
        <f t="shared" si="0"/>
        <v>5764</v>
      </c>
      <c r="H40" s="187">
        <f t="shared" si="1"/>
        <v>0.002033342011371758</v>
      </c>
      <c r="I40" s="186"/>
      <c r="J40" s="184"/>
      <c r="K40" s="185">
        <v>4014</v>
      </c>
      <c r="L40" s="184">
        <v>3766</v>
      </c>
      <c r="M40" s="183">
        <f t="shared" si="2"/>
        <v>7780</v>
      </c>
      <c r="N40" s="189">
        <f t="shared" si="3"/>
        <v>-0.25912596401028276</v>
      </c>
      <c r="O40" s="188">
        <v>14654</v>
      </c>
      <c r="P40" s="184">
        <v>18388</v>
      </c>
      <c r="Q40" s="185">
        <v>16295</v>
      </c>
      <c r="R40" s="184">
        <v>16168</v>
      </c>
      <c r="S40" s="183">
        <f t="shared" si="4"/>
        <v>65505</v>
      </c>
      <c r="T40" s="187">
        <f t="shared" si="5"/>
        <v>0.0022389114156694473</v>
      </c>
      <c r="U40" s="186"/>
      <c r="V40" s="184"/>
      <c r="W40" s="185">
        <v>34472</v>
      </c>
      <c r="X40" s="184">
        <v>35379</v>
      </c>
      <c r="Y40" s="183">
        <f t="shared" si="6"/>
        <v>69851</v>
      </c>
      <c r="Z40" s="182">
        <f t="shared" si="7"/>
        <v>-0.06221815006227538</v>
      </c>
    </row>
    <row r="41" spans="1:26" ht="21" customHeight="1">
      <c r="A41" s="190" t="s">
        <v>176</v>
      </c>
      <c r="B41" s="430" t="s">
        <v>441</v>
      </c>
      <c r="C41" s="188">
        <v>2310</v>
      </c>
      <c r="D41" s="184">
        <v>2966</v>
      </c>
      <c r="E41" s="185">
        <v>112</v>
      </c>
      <c r="F41" s="184">
        <v>68</v>
      </c>
      <c r="G41" s="183">
        <f t="shared" si="0"/>
        <v>5456</v>
      </c>
      <c r="H41" s="187">
        <f t="shared" si="1"/>
        <v>0.001924690148168687</v>
      </c>
      <c r="I41" s="186">
        <v>2564</v>
      </c>
      <c r="J41" s="184">
        <v>3124</v>
      </c>
      <c r="K41" s="185">
        <v>36</v>
      </c>
      <c r="L41" s="184">
        <v>51</v>
      </c>
      <c r="M41" s="183">
        <f t="shared" si="2"/>
        <v>5775</v>
      </c>
      <c r="N41" s="189">
        <f t="shared" si="3"/>
        <v>-0.0552380952380952</v>
      </c>
      <c r="O41" s="188">
        <v>26133</v>
      </c>
      <c r="P41" s="184">
        <v>25998</v>
      </c>
      <c r="Q41" s="185">
        <v>505</v>
      </c>
      <c r="R41" s="184">
        <v>491</v>
      </c>
      <c r="S41" s="183">
        <f t="shared" si="4"/>
        <v>53127</v>
      </c>
      <c r="T41" s="187">
        <f t="shared" si="5"/>
        <v>0.0018158407263608996</v>
      </c>
      <c r="U41" s="186">
        <v>31288</v>
      </c>
      <c r="V41" s="184">
        <v>29737</v>
      </c>
      <c r="W41" s="185">
        <v>461</v>
      </c>
      <c r="X41" s="184">
        <v>445</v>
      </c>
      <c r="Y41" s="183">
        <f t="shared" si="6"/>
        <v>61931</v>
      </c>
      <c r="Z41" s="182">
        <f t="shared" si="7"/>
        <v>-0.1421582083286238</v>
      </c>
    </row>
    <row r="42" spans="1:26" ht="21" customHeight="1">
      <c r="A42" s="190" t="s">
        <v>179</v>
      </c>
      <c r="B42" s="430" t="s">
        <v>442</v>
      </c>
      <c r="C42" s="188">
        <v>2104</v>
      </c>
      <c r="D42" s="184">
        <v>2189</v>
      </c>
      <c r="E42" s="185">
        <v>155</v>
      </c>
      <c r="F42" s="184">
        <v>155</v>
      </c>
      <c r="G42" s="183">
        <f t="shared" si="0"/>
        <v>4603</v>
      </c>
      <c r="H42" s="187">
        <f t="shared" si="1"/>
        <v>0.0016237809296225194</v>
      </c>
      <c r="I42" s="186">
        <v>2136</v>
      </c>
      <c r="J42" s="184">
        <v>2229</v>
      </c>
      <c r="K42" s="185">
        <v>175</v>
      </c>
      <c r="L42" s="184">
        <v>191</v>
      </c>
      <c r="M42" s="183">
        <f t="shared" si="2"/>
        <v>4731</v>
      </c>
      <c r="N42" s="189">
        <f t="shared" si="3"/>
        <v>-0.0270555907841894</v>
      </c>
      <c r="O42" s="188">
        <v>27936</v>
      </c>
      <c r="P42" s="184">
        <v>27345</v>
      </c>
      <c r="Q42" s="185">
        <v>1507</v>
      </c>
      <c r="R42" s="184">
        <v>1537</v>
      </c>
      <c r="S42" s="183">
        <f t="shared" si="4"/>
        <v>58325</v>
      </c>
      <c r="T42" s="187">
        <f t="shared" si="5"/>
        <v>0.001993504439644615</v>
      </c>
      <c r="U42" s="186">
        <v>27303</v>
      </c>
      <c r="V42" s="184">
        <v>27041</v>
      </c>
      <c r="W42" s="185">
        <v>1221</v>
      </c>
      <c r="X42" s="184">
        <v>1229</v>
      </c>
      <c r="Y42" s="183">
        <f t="shared" si="6"/>
        <v>56794</v>
      </c>
      <c r="Z42" s="182">
        <f t="shared" si="7"/>
        <v>0.02695707293023908</v>
      </c>
    </row>
    <row r="43" spans="1:26" ht="21" customHeight="1">
      <c r="A43" s="190" t="s">
        <v>180</v>
      </c>
      <c r="B43" s="430" t="s">
        <v>443</v>
      </c>
      <c r="C43" s="188">
        <v>1665</v>
      </c>
      <c r="D43" s="184">
        <v>1586</v>
      </c>
      <c r="E43" s="185">
        <v>357</v>
      </c>
      <c r="F43" s="184">
        <v>333</v>
      </c>
      <c r="G43" s="183">
        <f t="shared" si="0"/>
        <v>3941</v>
      </c>
      <c r="H43" s="187">
        <f t="shared" si="1"/>
        <v>0.0013902499768938409</v>
      </c>
      <c r="I43" s="186">
        <v>1846</v>
      </c>
      <c r="J43" s="184">
        <v>1675</v>
      </c>
      <c r="K43" s="185">
        <v>458</v>
      </c>
      <c r="L43" s="184">
        <v>486</v>
      </c>
      <c r="M43" s="183">
        <f t="shared" si="2"/>
        <v>4465</v>
      </c>
      <c r="N43" s="189">
        <f t="shared" si="3"/>
        <v>-0.11735722284434491</v>
      </c>
      <c r="O43" s="188">
        <v>20642</v>
      </c>
      <c r="P43" s="184">
        <v>19687</v>
      </c>
      <c r="Q43" s="185">
        <v>4689</v>
      </c>
      <c r="R43" s="184">
        <v>4504</v>
      </c>
      <c r="S43" s="183">
        <f t="shared" si="4"/>
        <v>49522</v>
      </c>
      <c r="T43" s="187">
        <f t="shared" si="5"/>
        <v>0.001692624549679908</v>
      </c>
      <c r="U43" s="186">
        <v>21959</v>
      </c>
      <c r="V43" s="184">
        <v>23797</v>
      </c>
      <c r="W43" s="185">
        <v>5226</v>
      </c>
      <c r="X43" s="184">
        <v>5041</v>
      </c>
      <c r="Y43" s="183">
        <f t="shared" si="6"/>
        <v>56023</v>
      </c>
      <c r="Z43" s="182">
        <f t="shared" si="7"/>
        <v>-0.1160416257608482</v>
      </c>
    </row>
    <row r="44" spans="1:26" ht="21" customHeight="1">
      <c r="A44" s="190" t="s">
        <v>181</v>
      </c>
      <c r="B44" s="430" t="s">
        <v>444</v>
      </c>
      <c r="C44" s="188">
        <v>1312</v>
      </c>
      <c r="D44" s="184">
        <v>1280</v>
      </c>
      <c r="E44" s="185">
        <v>257</v>
      </c>
      <c r="F44" s="184">
        <v>238</v>
      </c>
      <c r="G44" s="183">
        <f t="shared" si="0"/>
        <v>3087</v>
      </c>
      <c r="H44" s="187">
        <f t="shared" si="1"/>
        <v>0.001088987992558053</v>
      </c>
      <c r="I44" s="186">
        <v>1186</v>
      </c>
      <c r="J44" s="184">
        <v>1083</v>
      </c>
      <c r="K44" s="185">
        <v>99</v>
      </c>
      <c r="L44" s="184">
        <v>93</v>
      </c>
      <c r="M44" s="183">
        <f t="shared" si="2"/>
        <v>2461</v>
      </c>
      <c r="N44" s="189">
        <f t="shared" si="3"/>
        <v>0.2543681430312881</v>
      </c>
      <c r="O44" s="188">
        <v>12796</v>
      </c>
      <c r="P44" s="184">
        <v>12819</v>
      </c>
      <c r="Q44" s="185">
        <v>1579</v>
      </c>
      <c r="R44" s="184">
        <v>1393</v>
      </c>
      <c r="S44" s="183">
        <f t="shared" si="4"/>
        <v>28587</v>
      </c>
      <c r="T44" s="187">
        <f t="shared" si="5"/>
        <v>0.000977082064571292</v>
      </c>
      <c r="U44" s="186">
        <v>11872</v>
      </c>
      <c r="V44" s="184">
        <v>10297</v>
      </c>
      <c r="W44" s="185">
        <v>699</v>
      </c>
      <c r="X44" s="184">
        <v>620</v>
      </c>
      <c r="Y44" s="183">
        <f t="shared" si="6"/>
        <v>23488</v>
      </c>
      <c r="Z44" s="182">
        <f t="shared" si="7"/>
        <v>0.2170895776566757</v>
      </c>
    </row>
    <row r="45" spans="1:26" ht="21" customHeight="1">
      <c r="A45" s="190" t="s">
        <v>185</v>
      </c>
      <c r="B45" s="430" t="s">
        <v>185</v>
      </c>
      <c r="C45" s="188">
        <v>882</v>
      </c>
      <c r="D45" s="184">
        <v>975</v>
      </c>
      <c r="E45" s="185">
        <v>598</v>
      </c>
      <c r="F45" s="184">
        <v>604</v>
      </c>
      <c r="G45" s="183">
        <f t="shared" si="0"/>
        <v>3059</v>
      </c>
      <c r="H45" s="187">
        <f t="shared" si="1"/>
        <v>0.0010791105504486828</v>
      </c>
      <c r="I45" s="186">
        <v>360</v>
      </c>
      <c r="J45" s="184">
        <v>444</v>
      </c>
      <c r="K45" s="185">
        <v>712</v>
      </c>
      <c r="L45" s="184">
        <v>651</v>
      </c>
      <c r="M45" s="183">
        <f t="shared" si="2"/>
        <v>2167</v>
      </c>
      <c r="N45" s="189">
        <f t="shared" si="3"/>
        <v>0.41162898015689886</v>
      </c>
      <c r="O45" s="188">
        <v>6109</v>
      </c>
      <c r="P45" s="184">
        <v>7219</v>
      </c>
      <c r="Q45" s="185">
        <v>5936</v>
      </c>
      <c r="R45" s="184">
        <v>5638</v>
      </c>
      <c r="S45" s="183">
        <f t="shared" si="4"/>
        <v>24902</v>
      </c>
      <c r="T45" s="187">
        <f t="shared" si="5"/>
        <v>0.0008511315483245642</v>
      </c>
      <c r="U45" s="186">
        <v>5485</v>
      </c>
      <c r="V45" s="184">
        <v>4447</v>
      </c>
      <c r="W45" s="185">
        <v>6130</v>
      </c>
      <c r="X45" s="184">
        <v>5374</v>
      </c>
      <c r="Y45" s="183">
        <f t="shared" si="6"/>
        <v>21436</v>
      </c>
      <c r="Z45" s="182">
        <f t="shared" si="7"/>
        <v>0.16169061392050765</v>
      </c>
    </row>
    <row r="46" spans="1:26" ht="21" customHeight="1">
      <c r="A46" s="190" t="s">
        <v>182</v>
      </c>
      <c r="B46" s="430" t="s">
        <v>445</v>
      </c>
      <c r="C46" s="188">
        <v>1142</v>
      </c>
      <c r="D46" s="184">
        <v>1451</v>
      </c>
      <c r="E46" s="185">
        <v>78</v>
      </c>
      <c r="F46" s="184">
        <v>263</v>
      </c>
      <c r="G46" s="183">
        <f t="shared" si="0"/>
        <v>2934</v>
      </c>
      <c r="H46" s="187">
        <f t="shared" si="1"/>
        <v>0.0010350148267461378</v>
      </c>
      <c r="I46" s="186">
        <v>924</v>
      </c>
      <c r="J46" s="184">
        <v>1399</v>
      </c>
      <c r="K46" s="185">
        <v>522</v>
      </c>
      <c r="L46" s="184">
        <v>669</v>
      </c>
      <c r="M46" s="183">
        <f t="shared" si="2"/>
        <v>3514</v>
      </c>
      <c r="N46" s="189">
        <f t="shared" si="3"/>
        <v>-0.16505406943653955</v>
      </c>
      <c r="O46" s="188">
        <v>13772</v>
      </c>
      <c r="P46" s="184">
        <v>13091</v>
      </c>
      <c r="Q46" s="185">
        <v>2339</v>
      </c>
      <c r="R46" s="184">
        <v>2519</v>
      </c>
      <c r="S46" s="183">
        <f t="shared" si="4"/>
        <v>31721</v>
      </c>
      <c r="T46" s="187">
        <f t="shared" si="5"/>
        <v>0.0010841998170590113</v>
      </c>
      <c r="U46" s="186">
        <v>11355</v>
      </c>
      <c r="V46" s="184">
        <v>10044</v>
      </c>
      <c r="W46" s="185">
        <v>1644</v>
      </c>
      <c r="X46" s="184">
        <v>1501</v>
      </c>
      <c r="Y46" s="183">
        <f t="shared" si="6"/>
        <v>24544</v>
      </c>
      <c r="Z46" s="182">
        <f t="shared" si="7"/>
        <v>0.2924136245110822</v>
      </c>
    </row>
    <row r="47" spans="1:26" ht="21" customHeight="1">
      <c r="A47" s="190" t="s">
        <v>186</v>
      </c>
      <c r="B47" s="430" t="s">
        <v>186</v>
      </c>
      <c r="C47" s="188">
        <v>432</v>
      </c>
      <c r="D47" s="184">
        <v>393</v>
      </c>
      <c r="E47" s="185">
        <v>1052</v>
      </c>
      <c r="F47" s="184">
        <v>1021</v>
      </c>
      <c r="G47" s="183">
        <f t="shared" si="0"/>
        <v>2898</v>
      </c>
      <c r="H47" s="187">
        <f t="shared" si="1"/>
        <v>0.0010223152583198048</v>
      </c>
      <c r="I47" s="186">
        <v>418</v>
      </c>
      <c r="J47" s="184">
        <v>372</v>
      </c>
      <c r="K47" s="185">
        <v>907</v>
      </c>
      <c r="L47" s="184">
        <v>862</v>
      </c>
      <c r="M47" s="183">
        <f t="shared" si="2"/>
        <v>2559</v>
      </c>
      <c r="N47" s="189">
        <f t="shared" si="3"/>
        <v>0.13247362250879258</v>
      </c>
      <c r="O47" s="188">
        <v>5362</v>
      </c>
      <c r="P47" s="184">
        <v>5118</v>
      </c>
      <c r="Q47" s="185">
        <v>5356</v>
      </c>
      <c r="R47" s="184">
        <v>6149</v>
      </c>
      <c r="S47" s="183">
        <f t="shared" si="4"/>
        <v>21985</v>
      </c>
      <c r="T47" s="187">
        <f t="shared" si="5"/>
        <v>0.0007514306919089046</v>
      </c>
      <c r="U47" s="186">
        <v>5945</v>
      </c>
      <c r="V47" s="184">
        <v>5836</v>
      </c>
      <c r="W47" s="185">
        <v>5828</v>
      </c>
      <c r="X47" s="184">
        <v>6243</v>
      </c>
      <c r="Y47" s="183">
        <f t="shared" si="6"/>
        <v>23852</v>
      </c>
      <c r="Z47" s="182">
        <f t="shared" si="7"/>
        <v>-0.07827435854435683</v>
      </c>
    </row>
    <row r="48" spans="1:26" ht="21" customHeight="1">
      <c r="A48" s="190" t="s">
        <v>184</v>
      </c>
      <c r="B48" s="430" t="s">
        <v>446</v>
      </c>
      <c r="C48" s="188">
        <v>1231</v>
      </c>
      <c r="D48" s="184">
        <v>1155</v>
      </c>
      <c r="E48" s="185">
        <v>42</v>
      </c>
      <c r="F48" s="184">
        <v>36</v>
      </c>
      <c r="G48" s="183">
        <f t="shared" si="0"/>
        <v>2464</v>
      </c>
      <c r="H48" s="187">
        <f t="shared" si="1"/>
        <v>0.0008692149056245683</v>
      </c>
      <c r="I48" s="186">
        <v>1366</v>
      </c>
      <c r="J48" s="184">
        <v>1114</v>
      </c>
      <c r="K48" s="185">
        <v>22</v>
      </c>
      <c r="L48" s="184">
        <v>55</v>
      </c>
      <c r="M48" s="183">
        <f t="shared" si="2"/>
        <v>2557</v>
      </c>
      <c r="N48" s="189">
        <f t="shared" si="3"/>
        <v>-0.03637074696910447</v>
      </c>
      <c r="O48" s="188">
        <v>10926</v>
      </c>
      <c r="P48" s="184">
        <v>11669</v>
      </c>
      <c r="Q48" s="185">
        <v>477</v>
      </c>
      <c r="R48" s="184">
        <v>495</v>
      </c>
      <c r="S48" s="183">
        <f t="shared" si="4"/>
        <v>23567</v>
      </c>
      <c r="T48" s="187">
        <f t="shared" si="5"/>
        <v>0.0008055022568213398</v>
      </c>
      <c r="U48" s="186">
        <v>10873</v>
      </c>
      <c r="V48" s="184">
        <v>7667</v>
      </c>
      <c r="W48" s="185">
        <v>387</v>
      </c>
      <c r="X48" s="184">
        <v>527</v>
      </c>
      <c r="Y48" s="183">
        <f t="shared" si="6"/>
        <v>19454</v>
      </c>
      <c r="Z48" s="182">
        <f t="shared" si="7"/>
        <v>0.21142181556492234</v>
      </c>
    </row>
    <row r="49" spans="1:26" ht="21" customHeight="1">
      <c r="A49" s="190" t="s">
        <v>183</v>
      </c>
      <c r="B49" s="430" t="s">
        <v>447</v>
      </c>
      <c r="C49" s="188">
        <v>1137</v>
      </c>
      <c r="D49" s="184">
        <v>1238</v>
      </c>
      <c r="E49" s="185">
        <v>14</v>
      </c>
      <c r="F49" s="184">
        <v>12</v>
      </c>
      <c r="G49" s="183">
        <f t="shared" si="0"/>
        <v>2401</v>
      </c>
      <c r="H49" s="187">
        <f t="shared" si="1"/>
        <v>0.0008469906608784856</v>
      </c>
      <c r="I49" s="186">
        <v>1202</v>
      </c>
      <c r="J49" s="184">
        <v>1258</v>
      </c>
      <c r="K49" s="185">
        <v>79</v>
      </c>
      <c r="L49" s="184">
        <v>84</v>
      </c>
      <c r="M49" s="183">
        <f t="shared" si="2"/>
        <v>2623</v>
      </c>
      <c r="N49" s="189">
        <f t="shared" si="3"/>
        <v>-0.08463591307662977</v>
      </c>
      <c r="O49" s="188">
        <v>15332</v>
      </c>
      <c r="P49" s="184">
        <v>15088</v>
      </c>
      <c r="Q49" s="185">
        <v>1303</v>
      </c>
      <c r="R49" s="184">
        <v>1148</v>
      </c>
      <c r="S49" s="183">
        <f t="shared" si="4"/>
        <v>32871</v>
      </c>
      <c r="T49" s="187">
        <f t="shared" si="5"/>
        <v>0.0011235059483164706</v>
      </c>
      <c r="U49" s="186">
        <v>14884</v>
      </c>
      <c r="V49" s="184">
        <v>14265</v>
      </c>
      <c r="W49" s="185">
        <v>727</v>
      </c>
      <c r="X49" s="184">
        <v>670</v>
      </c>
      <c r="Y49" s="183">
        <f t="shared" si="6"/>
        <v>30546</v>
      </c>
      <c r="Z49" s="182">
        <f t="shared" si="7"/>
        <v>0.07611471223728139</v>
      </c>
    </row>
    <row r="50" spans="1:26" ht="21" customHeight="1">
      <c r="A50" s="190" t="s">
        <v>187</v>
      </c>
      <c r="B50" s="430" t="s">
        <v>448</v>
      </c>
      <c r="C50" s="188">
        <v>745</v>
      </c>
      <c r="D50" s="184">
        <v>727</v>
      </c>
      <c r="E50" s="185">
        <v>463</v>
      </c>
      <c r="F50" s="184">
        <v>380</v>
      </c>
      <c r="G50" s="183">
        <f t="shared" si="0"/>
        <v>2315</v>
      </c>
      <c r="H50" s="187">
        <f t="shared" si="1"/>
        <v>0.0008166528029711346</v>
      </c>
      <c r="I50" s="186">
        <v>775</v>
      </c>
      <c r="J50" s="184">
        <v>699</v>
      </c>
      <c r="K50" s="185">
        <v>174</v>
      </c>
      <c r="L50" s="184">
        <v>398</v>
      </c>
      <c r="M50" s="183">
        <f t="shared" si="2"/>
        <v>2046</v>
      </c>
      <c r="N50" s="189">
        <f t="shared" si="3"/>
        <v>0.13147605083088965</v>
      </c>
      <c r="O50" s="188">
        <v>8411</v>
      </c>
      <c r="P50" s="184">
        <v>8149</v>
      </c>
      <c r="Q50" s="185">
        <v>4301</v>
      </c>
      <c r="R50" s="184">
        <v>3918</v>
      </c>
      <c r="S50" s="183">
        <f t="shared" si="4"/>
        <v>24779</v>
      </c>
      <c r="T50" s="187">
        <f t="shared" si="5"/>
        <v>0.0008469275012422447</v>
      </c>
      <c r="U50" s="186">
        <v>9718</v>
      </c>
      <c r="V50" s="184">
        <v>8912</v>
      </c>
      <c r="W50" s="185">
        <v>3792</v>
      </c>
      <c r="X50" s="184">
        <v>3701</v>
      </c>
      <c r="Y50" s="183">
        <f t="shared" si="6"/>
        <v>26123</v>
      </c>
      <c r="Z50" s="182">
        <f t="shared" si="7"/>
        <v>-0.051448914749454455</v>
      </c>
    </row>
    <row r="51" spans="1:26" ht="21" customHeight="1">
      <c r="A51" s="190" t="s">
        <v>188</v>
      </c>
      <c r="B51" s="430" t="s">
        <v>449</v>
      </c>
      <c r="C51" s="188">
        <v>352</v>
      </c>
      <c r="D51" s="184">
        <v>534</v>
      </c>
      <c r="E51" s="185">
        <v>440</v>
      </c>
      <c r="F51" s="184">
        <v>731</v>
      </c>
      <c r="G51" s="183">
        <f t="shared" si="0"/>
        <v>2057</v>
      </c>
      <c r="H51" s="187">
        <f t="shared" si="1"/>
        <v>0.0007256392292490816</v>
      </c>
      <c r="I51" s="186">
        <v>389</v>
      </c>
      <c r="J51" s="184">
        <v>511</v>
      </c>
      <c r="K51" s="185">
        <v>670</v>
      </c>
      <c r="L51" s="184">
        <v>839</v>
      </c>
      <c r="M51" s="183">
        <f t="shared" si="2"/>
        <v>2409</v>
      </c>
      <c r="N51" s="189">
        <f t="shared" si="3"/>
        <v>-0.1461187214611872</v>
      </c>
      <c r="O51" s="188">
        <v>4840</v>
      </c>
      <c r="P51" s="184">
        <v>4573</v>
      </c>
      <c r="Q51" s="185">
        <v>6714</v>
      </c>
      <c r="R51" s="184">
        <v>6139</v>
      </c>
      <c r="S51" s="183">
        <f t="shared" si="4"/>
        <v>22266</v>
      </c>
      <c r="T51" s="187">
        <f t="shared" si="5"/>
        <v>0.0007610350596335534</v>
      </c>
      <c r="U51" s="186">
        <v>4659</v>
      </c>
      <c r="V51" s="184">
        <v>3631</v>
      </c>
      <c r="W51" s="185">
        <v>6982</v>
      </c>
      <c r="X51" s="184">
        <v>5822</v>
      </c>
      <c r="Y51" s="183">
        <f t="shared" si="6"/>
        <v>21094</v>
      </c>
      <c r="Z51" s="182">
        <f t="shared" si="7"/>
        <v>0.05556082298283882</v>
      </c>
    </row>
    <row r="52" spans="1:26" ht="21" customHeight="1">
      <c r="A52" s="190" t="s">
        <v>194</v>
      </c>
      <c r="B52" s="430" t="s">
        <v>194</v>
      </c>
      <c r="C52" s="188">
        <v>546</v>
      </c>
      <c r="D52" s="184">
        <v>548</v>
      </c>
      <c r="E52" s="185">
        <v>383</v>
      </c>
      <c r="F52" s="184">
        <v>492</v>
      </c>
      <c r="G52" s="183">
        <f t="shared" si="0"/>
        <v>1969</v>
      </c>
      <c r="H52" s="187">
        <f t="shared" si="1"/>
        <v>0.0006945958397624898</v>
      </c>
      <c r="I52" s="186">
        <v>305</v>
      </c>
      <c r="J52" s="184">
        <v>420</v>
      </c>
      <c r="K52" s="185">
        <v>370</v>
      </c>
      <c r="L52" s="184">
        <v>458</v>
      </c>
      <c r="M52" s="183">
        <f t="shared" si="2"/>
        <v>1553</v>
      </c>
      <c r="N52" s="189">
        <f t="shared" si="3"/>
        <v>0.2678686413393432</v>
      </c>
      <c r="O52" s="188">
        <v>4197</v>
      </c>
      <c r="P52" s="184">
        <v>3724</v>
      </c>
      <c r="Q52" s="185">
        <v>3135</v>
      </c>
      <c r="R52" s="184">
        <v>3021</v>
      </c>
      <c r="S52" s="183">
        <f t="shared" si="4"/>
        <v>14077</v>
      </c>
      <c r="T52" s="187">
        <f t="shared" si="5"/>
        <v>0.0004811412258358722</v>
      </c>
      <c r="U52" s="186">
        <v>3410</v>
      </c>
      <c r="V52" s="184">
        <v>3217</v>
      </c>
      <c r="W52" s="185">
        <v>3347</v>
      </c>
      <c r="X52" s="184">
        <v>3072</v>
      </c>
      <c r="Y52" s="183">
        <f t="shared" si="6"/>
        <v>13046</v>
      </c>
      <c r="Z52" s="182">
        <f t="shared" si="7"/>
        <v>0.07902805457611528</v>
      </c>
    </row>
    <row r="53" spans="1:26" ht="21" customHeight="1">
      <c r="A53" s="190" t="s">
        <v>190</v>
      </c>
      <c r="B53" s="430" t="s">
        <v>450</v>
      </c>
      <c r="C53" s="188">
        <v>1105</v>
      </c>
      <c r="D53" s="184">
        <v>841</v>
      </c>
      <c r="E53" s="185">
        <v>5</v>
      </c>
      <c r="F53" s="184">
        <v>6</v>
      </c>
      <c r="G53" s="183">
        <f t="shared" si="0"/>
        <v>1957</v>
      </c>
      <c r="H53" s="187">
        <f t="shared" si="1"/>
        <v>0.0006903626502870455</v>
      </c>
      <c r="I53" s="186"/>
      <c r="J53" s="184"/>
      <c r="K53" s="185">
        <v>1407</v>
      </c>
      <c r="L53" s="184">
        <v>1354</v>
      </c>
      <c r="M53" s="183">
        <f t="shared" si="2"/>
        <v>2761</v>
      </c>
      <c r="N53" s="189">
        <f t="shared" si="3"/>
        <v>-0.2911988409996378</v>
      </c>
      <c r="O53" s="188">
        <v>5490</v>
      </c>
      <c r="P53" s="184">
        <v>5312</v>
      </c>
      <c r="Q53" s="185">
        <v>4777</v>
      </c>
      <c r="R53" s="184">
        <v>5152</v>
      </c>
      <c r="S53" s="183">
        <f t="shared" si="4"/>
        <v>20731</v>
      </c>
      <c r="T53" s="187">
        <f t="shared" si="5"/>
        <v>0.0007085699192159883</v>
      </c>
      <c r="U53" s="186">
        <v>41</v>
      </c>
      <c r="V53" s="184"/>
      <c r="W53" s="185">
        <v>11111</v>
      </c>
      <c r="X53" s="184">
        <v>11137</v>
      </c>
      <c r="Y53" s="183">
        <f t="shared" si="6"/>
        <v>22289</v>
      </c>
      <c r="Z53" s="182">
        <f t="shared" si="7"/>
        <v>-0.0698999506483019</v>
      </c>
    </row>
    <row r="54" spans="1:26" ht="21" customHeight="1">
      <c r="A54" s="190" t="s">
        <v>189</v>
      </c>
      <c r="B54" s="430" t="s">
        <v>189</v>
      </c>
      <c r="C54" s="188">
        <v>529</v>
      </c>
      <c r="D54" s="184">
        <v>505</v>
      </c>
      <c r="E54" s="185">
        <v>254</v>
      </c>
      <c r="F54" s="184">
        <v>224</v>
      </c>
      <c r="G54" s="183">
        <f t="shared" si="0"/>
        <v>1512</v>
      </c>
      <c r="H54" s="187">
        <f t="shared" si="1"/>
        <v>0.0005333818739059851</v>
      </c>
      <c r="I54" s="186">
        <v>472</v>
      </c>
      <c r="J54" s="184">
        <v>404</v>
      </c>
      <c r="K54" s="185">
        <v>359</v>
      </c>
      <c r="L54" s="184">
        <v>358</v>
      </c>
      <c r="M54" s="183">
        <f t="shared" si="2"/>
        <v>1593</v>
      </c>
      <c r="N54" s="189">
        <f t="shared" si="3"/>
        <v>-0.05084745762711862</v>
      </c>
      <c r="O54" s="188">
        <v>5081</v>
      </c>
      <c r="P54" s="184">
        <v>4799</v>
      </c>
      <c r="Q54" s="185">
        <v>3555</v>
      </c>
      <c r="R54" s="184">
        <v>3436</v>
      </c>
      <c r="S54" s="183">
        <f t="shared" si="4"/>
        <v>16871</v>
      </c>
      <c r="T54" s="187">
        <f t="shared" si="5"/>
        <v>0.0005766380351692122</v>
      </c>
      <c r="U54" s="186">
        <v>5472</v>
      </c>
      <c r="V54" s="184">
        <v>4522</v>
      </c>
      <c r="W54" s="185">
        <v>2826</v>
      </c>
      <c r="X54" s="184">
        <v>2935</v>
      </c>
      <c r="Y54" s="183">
        <f t="shared" si="6"/>
        <v>15755</v>
      </c>
      <c r="Z54" s="182">
        <f t="shared" si="7"/>
        <v>0.07083465566486824</v>
      </c>
    </row>
    <row r="55" spans="1:26" ht="21" customHeight="1">
      <c r="A55" s="190" t="s">
        <v>191</v>
      </c>
      <c r="B55" s="430" t="s">
        <v>191</v>
      </c>
      <c r="C55" s="188">
        <v>377</v>
      </c>
      <c r="D55" s="184">
        <v>407</v>
      </c>
      <c r="E55" s="185">
        <v>213</v>
      </c>
      <c r="F55" s="184">
        <v>189</v>
      </c>
      <c r="G55" s="183">
        <f t="shared" si="0"/>
        <v>1186</v>
      </c>
      <c r="H55" s="187">
        <f t="shared" si="1"/>
        <v>0.00041838022648974757</v>
      </c>
      <c r="I55" s="186">
        <v>300</v>
      </c>
      <c r="J55" s="184">
        <v>289</v>
      </c>
      <c r="K55" s="185">
        <v>89</v>
      </c>
      <c r="L55" s="184">
        <v>131</v>
      </c>
      <c r="M55" s="183">
        <f t="shared" si="2"/>
        <v>809</v>
      </c>
      <c r="N55" s="189">
        <f t="shared" si="3"/>
        <v>0.46600741656365874</v>
      </c>
      <c r="O55" s="188">
        <v>3746</v>
      </c>
      <c r="P55" s="184">
        <v>4104</v>
      </c>
      <c r="Q55" s="185">
        <v>1593</v>
      </c>
      <c r="R55" s="184">
        <v>1542</v>
      </c>
      <c r="S55" s="183">
        <f t="shared" si="4"/>
        <v>10985</v>
      </c>
      <c r="T55" s="187">
        <f t="shared" si="5"/>
        <v>0.00037545900162016453</v>
      </c>
      <c r="U55" s="186">
        <v>3079</v>
      </c>
      <c r="V55" s="184">
        <v>3270</v>
      </c>
      <c r="W55" s="185">
        <v>1107</v>
      </c>
      <c r="X55" s="184">
        <v>1970</v>
      </c>
      <c r="Y55" s="183">
        <f t="shared" si="6"/>
        <v>9426</v>
      </c>
      <c r="Z55" s="182">
        <f t="shared" si="7"/>
        <v>0.16539359219180993</v>
      </c>
    </row>
    <row r="56" spans="1:26" ht="21" customHeight="1" thickBot="1">
      <c r="A56" s="181" t="s">
        <v>58</v>
      </c>
      <c r="B56" s="431"/>
      <c r="C56" s="179">
        <v>2929</v>
      </c>
      <c r="D56" s="175">
        <v>3387</v>
      </c>
      <c r="E56" s="176">
        <v>9373</v>
      </c>
      <c r="F56" s="175">
        <v>11358</v>
      </c>
      <c r="G56" s="174">
        <f t="shared" si="0"/>
        <v>27047</v>
      </c>
      <c r="H56" s="178">
        <f t="shared" si="1"/>
        <v>0.00954125631186189</v>
      </c>
      <c r="I56" s="177">
        <v>2402</v>
      </c>
      <c r="J56" s="175">
        <v>3466</v>
      </c>
      <c r="K56" s="176">
        <v>10253</v>
      </c>
      <c r="L56" s="175">
        <v>11091</v>
      </c>
      <c r="M56" s="174">
        <f t="shared" si="2"/>
        <v>27212</v>
      </c>
      <c r="N56" s="180">
        <f t="shared" si="3"/>
        <v>-0.006063501396442739</v>
      </c>
      <c r="O56" s="179">
        <v>30218</v>
      </c>
      <c r="P56" s="175">
        <v>33484</v>
      </c>
      <c r="Q56" s="176">
        <v>100429</v>
      </c>
      <c r="R56" s="175">
        <v>121689</v>
      </c>
      <c r="S56" s="174">
        <f t="shared" si="4"/>
        <v>285820</v>
      </c>
      <c r="T56" s="178">
        <f t="shared" si="5"/>
        <v>0.009769111683484336</v>
      </c>
      <c r="U56" s="177">
        <v>33630</v>
      </c>
      <c r="V56" s="175">
        <v>34258</v>
      </c>
      <c r="W56" s="176">
        <v>97638</v>
      </c>
      <c r="X56" s="175">
        <v>101402</v>
      </c>
      <c r="Y56" s="174">
        <f t="shared" si="6"/>
        <v>266928</v>
      </c>
      <c r="Z56" s="173">
        <f t="shared" si="7"/>
        <v>0.07077563987292446</v>
      </c>
    </row>
    <row r="57" spans="1:2" ht="16.5" thickTop="1">
      <c r="A57" s="172" t="s">
        <v>44</v>
      </c>
      <c r="B57" s="172"/>
    </row>
    <row r="58" spans="1:2" ht="15.75">
      <c r="A58" s="172" t="s">
        <v>43</v>
      </c>
      <c r="B58" s="172"/>
    </row>
    <row r="59" spans="1:3" ht="14.25">
      <c r="A59" s="432" t="s">
        <v>125</v>
      </c>
      <c r="B59" s="433"/>
      <c r="C59" s="433"/>
    </row>
  </sheetData>
  <sheetProtection/>
  <mergeCells count="27">
    <mergeCell ref="B5:B8"/>
    <mergeCell ref="O7:P7"/>
    <mergeCell ref="Q7:R7"/>
    <mergeCell ref="S7:S8"/>
    <mergeCell ref="U7:V7"/>
    <mergeCell ref="W7:X7"/>
    <mergeCell ref="M7:M8"/>
    <mergeCell ref="Y7:Y8"/>
    <mergeCell ref="O6:S6"/>
    <mergeCell ref="T6:T8"/>
    <mergeCell ref="U6:Y6"/>
    <mergeCell ref="Z6:Z8"/>
    <mergeCell ref="C7:D7"/>
    <mergeCell ref="E7:F7"/>
    <mergeCell ref="G7:G8"/>
    <mergeCell ref="I7:J7"/>
    <mergeCell ref="K7:L7"/>
    <mergeCell ref="Y1:Z1"/>
    <mergeCell ref="A3:Z3"/>
    <mergeCell ref="A4:Z4"/>
    <mergeCell ref="A5:A8"/>
    <mergeCell ref="C5:N5"/>
    <mergeCell ref="O5:Z5"/>
    <mergeCell ref="C6:G6"/>
    <mergeCell ref="H6:H8"/>
    <mergeCell ref="I6:M6"/>
    <mergeCell ref="N6:N8"/>
  </mergeCells>
  <conditionalFormatting sqref="Z57:Z65536 N57:N65536 Z3 N3 N5:N8 Z5:Z8">
    <cfRule type="cellIs" priority="3" dxfId="75" operator="lessThan" stopIfTrue="1">
      <formula>0</formula>
    </cfRule>
  </conditionalFormatting>
  <conditionalFormatting sqref="N9:N56 Z9:Z56">
    <cfRule type="cellIs" priority="4" dxfId="75" operator="lessThan" stopIfTrue="1">
      <formula>0</formula>
    </cfRule>
    <cfRule type="cellIs" priority="5" dxfId="77" operator="greaterThanOrEqual" stopIfTrue="1">
      <formula>0</formula>
    </cfRule>
  </conditionalFormatting>
  <conditionalFormatting sqref="H6:H8">
    <cfRule type="cellIs" priority="2" dxfId="75" operator="lessThan" stopIfTrue="1">
      <formula>0</formula>
    </cfRule>
  </conditionalFormatting>
  <conditionalFormatting sqref="T6:T8">
    <cfRule type="cellIs" priority="1" dxfId="75" operator="lessThan" stopIfTrue="1">
      <formula>0</formula>
    </cfRule>
  </conditionalFormatting>
  <hyperlinks>
    <hyperlink ref="Y1:Z1" location="INDICE!A1" display="Volver al Indice"/>
  </hyperlinks>
  <printOptions/>
  <pageMargins left="0.2" right="0.22" top="0.54" bottom="0.1968503937007874" header="0.15748031496062992" footer="0.15748031496062992"/>
  <pageSetup horizontalDpi="600" verticalDpi="600" orientation="landscape" scale="4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30"/>
  </sheetPr>
  <dimension ref="A1:Z62"/>
  <sheetViews>
    <sheetView showGridLines="0" zoomScale="80" zoomScaleNormal="80" zoomScalePageLayoutView="0" workbookViewId="0" topLeftCell="A1">
      <selection activeCell="A3" sqref="A3:Z59"/>
    </sheetView>
  </sheetViews>
  <sheetFormatPr defaultColWidth="8.00390625" defaultRowHeight="15"/>
  <cols>
    <col min="1" max="1" width="25.421875" style="171" customWidth="1"/>
    <col min="2" max="2" width="40.421875" style="171" bestFit="1" customWidth="1"/>
    <col min="3" max="3" width="11.421875" style="171" customWidth="1"/>
    <col min="4" max="4" width="12.421875" style="171" bestFit="1" customWidth="1"/>
    <col min="5" max="5" width="8.57421875" style="171" bestFit="1" customWidth="1"/>
    <col min="6" max="6" width="10.57421875" style="171" bestFit="1" customWidth="1"/>
    <col min="7" max="7" width="11.7109375" style="171" customWidth="1"/>
    <col min="8" max="8" width="10.7109375" style="171" customWidth="1"/>
    <col min="9" max="9" width="11.57421875" style="171" customWidth="1"/>
    <col min="10" max="10" width="11.57421875" style="171" bestFit="1" customWidth="1"/>
    <col min="11" max="11" width="9.00390625" style="171" bestFit="1" customWidth="1"/>
    <col min="12" max="12" width="10.57421875" style="171" bestFit="1" customWidth="1"/>
    <col min="13" max="13" width="11.57421875" style="171" bestFit="1" customWidth="1"/>
    <col min="14" max="14" width="10.00390625" style="171" customWidth="1"/>
    <col min="15" max="15" width="11.57421875" style="171" bestFit="1" customWidth="1"/>
    <col min="16" max="16" width="12.421875" style="171" bestFit="1" customWidth="1"/>
    <col min="17" max="17" width="9.421875" style="171" customWidth="1"/>
    <col min="18" max="18" width="10.57421875" style="171" bestFit="1" customWidth="1"/>
    <col min="19" max="19" width="11.8515625" style="171" customWidth="1"/>
    <col min="20" max="20" width="10.140625" style="171" customWidth="1"/>
    <col min="21" max="22" width="11.57421875" style="171" bestFit="1" customWidth="1"/>
    <col min="23" max="24" width="10.28125" style="171" customWidth="1"/>
    <col min="25" max="25" width="10.7109375" style="171" customWidth="1"/>
    <col min="26" max="26" width="9.8515625" style="171" bestFit="1" customWidth="1"/>
    <col min="27" max="16384" width="8.00390625" style="171" customWidth="1"/>
  </cols>
  <sheetData>
    <row r="1" spans="25:26" ht="18.75" thickBot="1">
      <c r="Y1" s="672" t="s">
        <v>28</v>
      </c>
      <c r="Z1" s="673"/>
    </row>
    <row r="2" ht="5.25" customHeight="1" thickBot="1"/>
    <row r="3" spans="1:26" ht="24.75" customHeight="1" thickTop="1">
      <c r="A3" s="674" t="s">
        <v>126</v>
      </c>
      <c r="B3" s="675"/>
      <c r="C3" s="675"/>
      <c r="D3" s="675"/>
      <c r="E3" s="675"/>
      <c r="F3" s="675"/>
      <c r="G3" s="675"/>
      <c r="H3" s="675"/>
      <c r="I3" s="675"/>
      <c r="J3" s="675"/>
      <c r="K3" s="675"/>
      <c r="L3" s="675"/>
      <c r="M3" s="675"/>
      <c r="N3" s="675"/>
      <c r="O3" s="675"/>
      <c r="P3" s="675"/>
      <c r="Q3" s="675"/>
      <c r="R3" s="675"/>
      <c r="S3" s="675"/>
      <c r="T3" s="675"/>
      <c r="U3" s="675"/>
      <c r="V3" s="675"/>
      <c r="W3" s="675"/>
      <c r="X3" s="675"/>
      <c r="Y3" s="675"/>
      <c r="Z3" s="676"/>
    </row>
    <row r="4" spans="1:26" ht="21" customHeight="1" thickBot="1">
      <c r="A4" s="688" t="s">
        <v>46</v>
      </c>
      <c r="B4" s="689"/>
      <c r="C4" s="689"/>
      <c r="D4" s="689"/>
      <c r="E4" s="689"/>
      <c r="F4" s="689"/>
      <c r="G4" s="689"/>
      <c r="H4" s="689"/>
      <c r="I4" s="689"/>
      <c r="J4" s="689"/>
      <c r="K4" s="689"/>
      <c r="L4" s="689"/>
      <c r="M4" s="689"/>
      <c r="N4" s="689"/>
      <c r="O4" s="689"/>
      <c r="P4" s="689"/>
      <c r="Q4" s="689"/>
      <c r="R4" s="689"/>
      <c r="S4" s="689"/>
      <c r="T4" s="689"/>
      <c r="U4" s="689"/>
      <c r="V4" s="689"/>
      <c r="W4" s="689"/>
      <c r="X4" s="689"/>
      <c r="Y4" s="689"/>
      <c r="Z4" s="690"/>
    </row>
    <row r="5" spans="1:26" s="217" customFormat="1" ht="19.5" customHeight="1" thickBot="1" thickTop="1">
      <c r="A5" s="770" t="s">
        <v>123</v>
      </c>
      <c r="B5" s="777" t="s">
        <v>124</v>
      </c>
      <c r="C5" s="780" t="s">
        <v>37</v>
      </c>
      <c r="D5" s="781"/>
      <c r="E5" s="781"/>
      <c r="F5" s="781"/>
      <c r="G5" s="781"/>
      <c r="H5" s="781"/>
      <c r="I5" s="781"/>
      <c r="J5" s="781"/>
      <c r="K5" s="781"/>
      <c r="L5" s="781"/>
      <c r="M5" s="781"/>
      <c r="N5" s="782"/>
      <c r="O5" s="783" t="s">
        <v>36</v>
      </c>
      <c r="P5" s="781"/>
      <c r="Q5" s="781"/>
      <c r="R5" s="781"/>
      <c r="S5" s="781"/>
      <c r="T5" s="781"/>
      <c r="U5" s="781"/>
      <c r="V5" s="781"/>
      <c r="W5" s="781"/>
      <c r="X5" s="781"/>
      <c r="Y5" s="781"/>
      <c r="Z5" s="782"/>
    </row>
    <row r="6" spans="1:26" s="216" customFormat="1" ht="26.25" customHeight="1" thickBot="1">
      <c r="A6" s="771"/>
      <c r="B6" s="778"/>
      <c r="C6" s="784" t="s">
        <v>202</v>
      </c>
      <c r="D6" s="785"/>
      <c r="E6" s="785"/>
      <c r="F6" s="785"/>
      <c r="G6" s="786"/>
      <c r="H6" s="787" t="s">
        <v>35</v>
      </c>
      <c r="I6" s="784" t="s">
        <v>203</v>
      </c>
      <c r="J6" s="785"/>
      <c r="K6" s="785"/>
      <c r="L6" s="785"/>
      <c r="M6" s="786"/>
      <c r="N6" s="787" t="s">
        <v>34</v>
      </c>
      <c r="O6" s="791" t="s">
        <v>205</v>
      </c>
      <c r="P6" s="785"/>
      <c r="Q6" s="785"/>
      <c r="R6" s="785"/>
      <c r="S6" s="786"/>
      <c r="T6" s="787" t="s">
        <v>35</v>
      </c>
      <c r="U6" s="791" t="s">
        <v>206</v>
      </c>
      <c r="V6" s="785"/>
      <c r="W6" s="785"/>
      <c r="X6" s="785"/>
      <c r="Y6" s="786"/>
      <c r="Z6" s="787" t="s">
        <v>34</v>
      </c>
    </row>
    <row r="7" spans="1:26" s="211" customFormat="1" ht="26.25" customHeight="1">
      <c r="A7" s="772"/>
      <c r="B7" s="778"/>
      <c r="C7" s="671" t="s">
        <v>22</v>
      </c>
      <c r="D7" s="687"/>
      <c r="E7" s="666" t="s">
        <v>21</v>
      </c>
      <c r="F7" s="687"/>
      <c r="G7" s="668" t="s">
        <v>17</v>
      </c>
      <c r="H7" s="682"/>
      <c r="I7" s="790" t="s">
        <v>22</v>
      </c>
      <c r="J7" s="687"/>
      <c r="K7" s="666" t="s">
        <v>21</v>
      </c>
      <c r="L7" s="687"/>
      <c r="M7" s="668" t="s">
        <v>17</v>
      </c>
      <c r="N7" s="682"/>
      <c r="O7" s="790" t="s">
        <v>22</v>
      </c>
      <c r="P7" s="687"/>
      <c r="Q7" s="666" t="s">
        <v>21</v>
      </c>
      <c r="R7" s="687"/>
      <c r="S7" s="668" t="s">
        <v>17</v>
      </c>
      <c r="T7" s="682"/>
      <c r="U7" s="790" t="s">
        <v>22</v>
      </c>
      <c r="V7" s="687"/>
      <c r="W7" s="666" t="s">
        <v>21</v>
      </c>
      <c r="X7" s="687"/>
      <c r="Y7" s="668" t="s">
        <v>17</v>
      </c>
      <c r="Z7" s="682"/>
    </row>
    <row r="8" spans="1:26" s="211" customFormat="1" ht="19.5" customHeight="1" thickBot="1">
      <c r="A8" s="773"/>
      <c r="B8" s="779"/>
      <c r="C8" s="214" t="s">
        <v>32</v>
      </c>
      <c r="D8" s="212" t="s">
        <v>31</v>
      </c>
      <c r="E8" s="213" t="s">
        <v>32</v>
      </c>
      <c r="F8" s="434" t="s">
        <v>31</v>
      </c>
      <c r="G8" s="789"/>
      <c r="H8" s="788"/>
      <c r="I8" s="214" t="s">
        <v>32</v>
      </c>
      <c r="J8" s="212" t="s">
        <v>31</v>
      </c>
      <c r="K8" s="213" t="s">
        <v>32</v>
      </c>
      <c r="L8" s="434" t="s">
        <v>31</v>
      </c>
      <c r="M8" s="789"/>
      <c r="N8" s="788"/>
      <c r="O8" s="214" t="s">
        <v>32</v>
      </c>
      <c r="P8" s="212" t="s">
        <v>31</v>
      </c>
      <c r="Q8" s="213" t="s">
        <v>32</v>
      </c>
      <c r="R8" s="434" t="s">
        <v>31</v>
      </c>
      <c r="S8" s="789"/>
      <c r="T8" s="788"/>
      <c r="U8" s="214" t="s">
        <v>32</v>
      </c>
      <c r="V8" s="212" t="s">
        <v>31</v>
      </c>
      <c r="W8" s="213" t="s">
        <v>32</v>
      </c>
      <c r="X8" s="434" t="s">
        <v>31</v>
      </c>
      <c r="Y8" s="789"/>
      <c r="Z8" s="788"/>
    </row>
    <row r="9" spans="1:26" s="200" customFormat="1" ht="18" customHeight="1" thickBot="1" thickTop="1">
      <c r="A9" s="210" t="s">
        <v>24</v>
      </c>
      <c r="B9" s="428"/>
      <c r="C9" s="209">
        <f>SUM(C10:C59)</f>
        <v>13383.346000000003</v>
      </c>
      <c r="D9" s="203">
        <f>SUM(D10:D59)</f>
        <v>13383.345999999996</v>
      </c>
      <c r="E9" s="204">
        <f>SUM(E10:E59)</f>
        <v>1036.8420000000006</v>
      </c>
      <c r="F9" s="203">
        <f>SUM(F10:F59)</f>
        <v>1036.842</v>
      </c>
      <c r="G9" s="202">
        <f aca="true" t="shared" si="0" ref="G9:G14">SUM(C9:F9)</f>
        <v>28840.376</v>
      </c>
      <c r="H9" s="206">
        <f aca="true" t="shared" si="1" ref="H9:H59">G9/$G$9</f>
        <v>1</v>
      </c>
      <c r="I9" s="205">
        <f>SUM(I10:I59)</f>
        <v>12287.606999999996</v>
      </c>
      <c r="J9" s="203">
        <f>SUM(J10:J59)</f>
        <v>12287.606999999996</v>
      </c>
      <c r="K9" s="204">
        <f>SUM(K10:K59)</f>
        <v>1228.9330000000002</v>
      </c>
      <c r="L9" s="203">
        <f>SUM(L10:L59)</f>
        <v>1228.933</v>
      </c>
      <c r="M9" s="202">
        <f aca="true" t="shared" si="2" ref="M9:M14">SUM(I9:L9)</f>
        <v>27033.079999999994</v>
      </c>
      <c r="N9" s="208">
        <f aca="true" t="shared" si="3" ref="N9:N14">IF(ISERROR(G9/M9-1),"         /0",(G9/M9-1))</f>
        <v>0.06685497915886773</v>
      </c>
      <c r="O9" s="207">
        <f>SUM(O10:O59)</f>
        <v>124108.43499999998</v>
      </c>
      <c r="P9" s="203">
        <f>SUM(P10:P59)</f>
        <v>124108.43499999997</v>
      </c>
      <c r="Q9" s="204">
        <f>SUM(Q10:Q59)</f>
        <v>13355.101999999993</v>
      </c>
      <c r="R9" s="203">
        <f>SUM(R10:R59)</f>
        <v>13355.101999999988</v>
      </c>
      <c r="S9" s="202">
        <f aca="true" t="shared" si="4" ref="S9:S14">SUM(O9:R9)</f>
        <v>274927.0739999999</v>
      </c>
      <c r="T9" s="206">
        <f aca="true" t="shared" si="5" ref="T9:T59">S9/$S$9</f>
        <v>1</v>
      </c>
      <c r="U9" s="205">
        <f>SUM(U10:U59)</f>
        <v>119275.18699999995</v>
      </c>
      <c r="V9" s="203">
        <f>SUM(V10:V59)</f>
        <v>119275.18699999996</v>
      </c>
      <c r="W9" s="204">
        <f>SUM(W10:W59)</f>
        <v>14598.840999999999</v>
      </c>
      <c r="X9" s="203">
        <f>SUM(X10:X59)</f>
        <v>14598.840999999997</v>
      </c>
      <c r="Y9" s="202">
        <f aca="true" t="shared" si="6" ref="Y9:Y14">SUM(U9:X9)</f>
        <v>267748.05599999987</v>
      </c>
      <c r="Z9" s="201">
        <f>IF(ISERROR(S9/Y9-1),"         /0",(S9/Y9-1))</f>
        <v>0.026812586829762175</v>
      </c>
    </row>
    <row r="10" spans="1:26" ht="18.75" customHeight="1" thickTop="1">
      <c r="A10" s="199" t="s">
        <v>147</v>
      </c>
      <c r="B10" s="429" t="s">
        <v>411</v>
      </c>
      <c r="C10" s="197">
        <v>6538.649000000003</v>
      </c>
      <c r="D10" s="193">
        <v>4699.509999999998</v>
      </c>
      <c r="E10" s="194">
        <v>205.36300000000003</v>
      </c>
      <c r="F10" s="193">
        <v>87.258</v>
      </c>
      <c r="G10" s="192">
        <f t="shared" si="0"/>
        <v>11530.78</v>
      </c>
      <c r="H10" s="196">
        <f t="shared" si="1"/>
        <v>0.3998137888354854</v>
      </c>
      <c r="I10" s="195">
        <v>5723.794999999996</v>
      </c>
      <c r="J10" s="193">
        <v>4327.117000000001</v>
      </c>
      <c r="K10" s="194">
        <v>248.887</v>
      </c>
      <c r="L10" s="193">
        <v>288.12100000000004</v>
      </c>
      <c r="M10" s="192">
        <f t="shared" si="2"/>
        <v>10587.919999999996</v>
      </c>
      <c r="N10" s="198">
        <f t="shared" si="3"/>
        <v>0.08905054061609885</v>
      </c>
      <c r="O10" s="197">
        <v>57176.95199999993</v>
      </c>
      <c r="P10" s="193">
        <v>47618.44000000001</v>
      </c>
      <c r="Q10" s="194">
        <v>2924.7359999999985</v>
      </c>
      <c r="R10" s="193">
        <v>1775.1409999999935</v>
      </c>
      <c r="S10" s="192">
        <f t="shared" si="4"/>
        <v>109495.26899999993</v>
      </c>
      <c r="T10" s="196">
        <f t="shared" si="5"/>
        <v>0.3982702300174335</v>
      </c>
      <c r="U10" s="195">
        <v>50408.757999999936</v>
      </c>
      <c r="V10" s="193">
        <v>44769.07399999998</v>
      </c>
      <c r="W10" s="194">
        <v>2244.52</v>
      </c>
      <c r="X10" s="193">
        <v>1924.5899999999986</v>
      </c>
      <c r="Y10" s="192">
        <f t="shared" si="6"/>
        <v>99346.94199999991</v>
      </c>
      <c r="Z10" s="191">
        <f>IF(ISERROR(S10/Y10-1),"         /0",IF(S10/Y10&gt;5,"  *  ",(S10/Y10-1)))</f>
        <v>0.10215037117096193</v>
      </c>
    </row>
    <row r="11" spans="1:26" ht="18.75" customHeight="1">
      <c r="A11" s="199" t="s">
        <v>148</v>
      </c>
      <c r="B11" s="429" t="s">
        <v>412</v>
      </c>
      <c r="C11" s="197">
        <v>1150.0660000000003</v>
      </c>
      <c r="D11" s="193">
        <v>1348.124</v>
      </c>
      <c r="E11" s="194">
        <v>46.081</v>
      </c>
      <c r="F11" s="193">
        <v>134.53</v>
      </c>
      <c r="G11" s="192">
        <f t="shared" si="0"/>
        <v>2678.801000000001</v>
      </c>
      <c r="H11" s="196">
        <f>G11/$G$9</f>
        <v>0.09288370581576331</v>
      </c>
      <c r="I11" s="195">
        <v>997.049</v>
      </c>
      <c r="J11" s="193">
        <v>1314.4809999999998</v>
      </c>
      <c r="K11" s="194">
        <v>137.185</v>
      </c>
      <c r="L11" s="193">
        <v>42.330000000000005</v>
      </c>
      <c r="M11" s="192">
        <f t="shared" si="2"/>
        <v>2491.0449999999996</v>
      </c>
      <c r="N11" s="198">
        <f t="shared" si="3"/>
        <v>0.0753723838790552</v>
      </c>
      <c r="O11" s="197">
        <v>10968.063000000004</v>
      </c>
      <c r="P11" s="193">
        <v>11527.923999999999</v>
      </c>
      <c r="Q11" s="194">
        <v>625.5269999999998</v>
      </c>
      <c r="R11" s="193">
        <v>567.6980000000002</v>
      </c>
      <c r="S11" s="192">
        <f t="shared" si="4"/>
        <v>23689.212</v>
      </c>
      <c r="T11" s="196">
        <f>S11/$S$9</f>
        <v>0.0861654389119931</v>
      </c>
      <c r="U11" s="195">
        <v>10226.229000000003</v>
      </c>
      <c r="V11" s="193">
        <v>10649.471000000001</v>
      </c>
      <c r="W11" s="194">
        <v>688.027</v>
      </c>
      <c r="X11" s="193">
        <v>1150.6700000000005</v>
      </c>
      <c r="Y11" s="192">
        <f t="shared" si="6"/>
        <v>22714.397000000008</v>
      </c>
      <c r="Z11" s="191">
        <f>IF(ISERROR(S11/Y11-1),"         /0",IF(S11/Y11&gt;5,"  *  ",(S11/Y11-1)))</f>
        <v>0.0429161733855401</v>
      </c>
    </row>
    <row r="12" spans="1:26" ht="18.75" customHeight="1">
      <c r="A12" s="190" t="s">
        <v>149</v>
      </c>
      <c r="B12" s="430" t="s">
        <v>413</v>
      </c>
      <c r="C12" s="188">
        <v>1163.0119999999997</v>
      </c>
      <c r="D12" s="184">
        <v>1371.5629999999996</v>
      </c>
      <c r="E12" s="185">
        <v>102.468</v>
      </c>
      <c r="F12" s="184">
        <v>14.28</v>
      </c>
      <c r="G12" s="183">
        <f t="shared" si="0"/>
        <v>2651.3229999999994</v>
      </c>
      <c r="H12" s="187">
        <f t="shared" si="1"/>
        <v>0.09193094431223779</v>
      </c>
      <c r="I12" s="186">
        <v>1146.886</v>
      </c>
      <c r="J12" s="184">
        <v>1062.1030000000003</v>
      </c>
      <c r="K12" s="185">
        <v>13.733000000000002</v>
      </c>
      <c r="L12" s="184">
        <v>7.970000000000001</v>
      </c>
      <c r="M12" s="183">
        <f t="shared" si="2"/>
        <v>2230.6920000000005</v>
      </c>
      <c r="N12" s="189">
        <f t="shared" si="3"/>
        <v>0.1885652523970136</v>
      </c>
      <c r="O12" s="188">
        <v>10792.263000000003</v>
      </c>
      <c r="P12" s="184">
        <v>9948.339999999995</v>
      </c>
      <c r="Q12" s="185">
        <v>587.2380000000002</v>
      </c>
      <c r="R12" s="184">
        <v>265.27099999999996</v>
      </c>
      <c r="S12" s="183">
        <f t="shared" si="4"/>
        <v>21593.111999999997</v>
      </c>
      <c r="T12" s="187">
        <f t="shared" si="5"/>
        <v>0.07854123526590184</v>
      </c>
      <c r="U12" s="186">
        <v>9684.328999999985</v>
      </c>
      <c r="V12" s="184">
        <v>8833.390000000001</v>
      </c>
      <c r="W12" s="185">
        <v>528.492</v>
      </c>
      <c r="X12" s="184">
        <v>187.75700000000003</v>
      </c>
      <c r="Y12" s="183">
        <f t="shared" si="6"/>
        <v>19233.967999999986</v>
      </c>
      <c r="Z12" s="182">
        <f>IF(ISERROR(S12/Y12-1),"         /0",IF(S12/Y12&gt;5,"  *  ",(S12/Y12-1)))</f>
        <v>0.12265508604360842</v>
      </c>
    </row>
    <row r="13" spans="1:26" ht="18.75" customHeight="1">
      <c r="A13" s="190" t="s">
        <v>151</v>
      </c>
      <c r="B13" s="430" t="s">
        <v>415</v>
      </c>
      <c r="C13" s="188">
        <v>903.895</v>
      </c>
      <c r="D13" s="184">
        <v>1300.7759999999998</v>
      </c>
      <c r="E13" s="185">
        <v>12.738000000000003</v>
      </c>
      <c r="F13" s="184">
        <v>14.513999999999998</v>
      </c>
      <c r="G13" s="183">
        <f t="shared" si="0"/>
        <v>2231.923</v>
      </c>
      <c r="H13" s="187">
        <f t="shared" si="1"/>
        <v>0.0773888315464403</v>
      </c>
      <c r="I13" s="186">
        <v>732.7</v>
      </c>
      <c r="J13" s="184">
        <v>1155.343</v>
      </c>
      <c r="K13" s="185">
        <v>7.788</v>
      </c>
      <c r="L13" s="184">
        <v>8.012</v>
      </c>
      <c r="M13" s="183">
        <f t="shared" si="2"/>
        <v>1903.843</v>
      </c>
      <c r="N13" s="189">
        <f t="shared" si="3"/>
        <v>0.17232513395274696</v>
      </c>
      <c r="O13" s="188">
        <v>8455.086000000007</v>
      </c>
      <c r="P13" s="184">
        <v>11408.812000000005</v>
      </c>
      <c r="Q13" s="185">
        <v>179.1580000000002</v>
      </c>
      <c r="R13" s="184">
        <v>146.279</v>
      </c>
      <c r="S13" s="183">
        <f t="shared" si="4"/>
        <v>20189.33500000001</v>
      </c>
      <c r="T13" s="187">
        <f t="shared" si="5"/>
        <v>0.07343523759322451</v>
      </c>
      <c r="U13" s="186">
        <v>8613.610999999999</v>
      </c>
      <c r="V13" s="184">
        <v>10298.873000000001</v>
      </c>
      <c r="W13" s="185">
        <v>739.8909999999998</v>
      </c>
      <c r="X13" s="184">
        <v>98.58600000000003</v>
      </c>
      <c r="Y13" s="183">
        <f t="shared" si="6"/>
        <v>19750.961</v>
      </c>
      <c r="Z13" s="182">
        <f>IF(ISERROR(S13/Y13-1),"         /0",IF(S13/Y13&gt;5,"  *  ",(S13/Y13-1)))</f>
        <v>0.022195071925867893</v>
      </c>
    </row>
    <row r="14" spans="1:26" ht="18.75" customHeight="1">
      <c r="A14" s="190" t="s">
        <v>169</v>
      </c>
      <c r="B14" s="430" t="s">
        <v>431</v>
      </c>
      <c r="C14" s="188">
        <v>748.2660000000002</v>
      </c>
      <c r="D14" s="184">
        <v>622.4549999999999</v>
      </c>
      <c r="E14" s="185">
        <v>0.2</v>
      </c>
      <c r="F14" s="184">
        <v>0.4</v>
      </c>
      <c r="G14" s="183">
        <f t="shared" si="0"/>
        <v>1371.3210000000001</v>
      </c>
      <c r="H14" s="187">
        <f t="shared" si="1"/>
        <v>0.047548651931583696</v>
      </c>
      <c r="I14" s="186">
        <v>656.7780000000001</v>
      </c>
      <c r="J14" s="184">
        <v>455.999</v>
      </c>
      <c r="K14" s="185">
        <v>1.32</v>
      </c>
      <c r="L14" s="184">
        <v>4.05</v>
      </c>
      <c r="M14" s="183">
        <f t="shared" si="2"/>
        <v>1118.147</v>
      </c>
      <c r="N14" s="189">
        <f t="shared" si="3"/>
        <v>0.2264228227594407</v>
      </c>
      <c r="O14" s="188">
        <v>8657.019999999997</v>
      </c>
      <c r="P14" s="184">
        <v>5877.726000000003</v>
      </c>
      <c r="Q14" s="185">
        <v>33.167</v>
      </c>
      <c r="R14" s="184">
        <v>23.126</v>
      </c>
      <c r="S14" s="183">
        <f t="shared" si="4"/>
        <v>14591.038999999999</v>
      </c>
      <c r="T14" s="187">
        <f t="shared" si="5"/>
        <v>0.05307239766426206</v>
      </c>
      <c r="U14" s="186">
        <v>8070.166000000003</v>
      </c>
      <c r="V14" s="184">
        <v>5492.127000000002</v>
      </c>
      <c r="W14" s="185">
        <v>52.03199999999999</v>
      </c>
      <c r="X14" s="184">
        <v>27.250999999999998</v>
      </c>
      <c r="Y14" s="183">
        <f t="shared" si="6"/>
        <v>13641.576000000005</v>
      </c>
      <c r="Z14" s="182">
        <f>IF(ISERROR(S14/Y14-1),"         /0",IF(S14/Y14&gt;5,"  *  ",(S14/Y14-1)))</f>
        <v>0.06960068250178675</v>
      </c>
    </row>
    <row r="15" spans="1:26" ht="18.75" customHeight="1">
      <c r="A15" s="190" t="s">
        <v>155</v>
      </c>
      <c r="B15" s="430" t="s">
        <v>417</v>
      </c>
      <c r="C15" s="188">
        <v>252.49</v>
      </c>
      <c r="D15" s="184">
        <v>629.266</v>
      </c>
      <c r="E15" s="185">
        <v>77.74900000000001</v>
      </c>
      <c r="F15" s="184">
        <v>160.038</v>
      </c>
      <c r="G15" s="183">
        <f aca="true" t="shared" si="7" ref="G15:G59">SUM(C15:F15)</f>
        <v>1119.5430000000001</v>
      </c>
      <c r="H15" s="187">
        <f t="shared" si="1"/>
        <v>0.0388185993136844</v>
      </c>
      <c r="I15" s="186">
        <v>221.83299999999997</v>
      </c>
      <c r="J15" s="184">
        <v>520.665</v>
      </c>
      <c r="K15" s="185">
        <v>40.956</v>
      </c>
      <c r="L15" s="184">
        <v>65.976</v>
      </c>
      <c r="M15" s="183">
        <f aca="true" t="shared" si="8" ref="M15:M59">SUM(I15:L15)</f>
        <v>849.43</v>
      </c>
      <c r="N15" s="189">
        <f aca="true" t="shared" si="9" ref="N15:N59">IF(ISERROR(G15/M15-1),"         /0",(G15/M15-1))</f>
        <v>0.3179932425273422</v>
      </c>
      <c r="O15" s="188">
        <v>2083.883999999999</v>
      </c>
      <c r="P15" s="184">
        <v>5680.32</v>
      </c>
      <c r="Q15" s="185">
        <v>700.9970000000001</v>
      </c>
      <c r="R15" s="184">
        <v>1508.0839999999998</v>
      </c>
      <c r="S15" s="183">
        <f aca="true" t="shared" si="10" ref="S15:S59">SUM(O15:R15)</f>
        <v>9973.285</v>
      </c>
      <c r="T15" s="187">
        <f t="shared" si="5"/>
        <v>0.03627611080602416</v>
      </c>
      <c r="U15" s="186">
        <v>2290.975000000001</v>
      </c>
      <c r="V15" s="184">
        <v>4934.783</v>
      </c>
      <c r="W15" s="185">
        <v>429.87900000000013</v>
      </c>
      <c r="X15" s="184">
        <v>761.148</v>
      </c>
      <c r="Y15" s="183">
        <f aca="true" t="shared" si="11" ref="Y15:Y59">SUM(U15:X15)</f>
        <v>8416.785000000002</v>
      </c>
      <c r="Z15" s="182">
        <f aca="true" t="shared" si="12" ref="Z15:Z59">IF(ISERROR(S15/Y15-1),"         /0",IF(S15/Y15&gt;5,"  *  ",(S15/Y15-1)))</f>
        <v>0.184928093090176</v>
      </c>
    </row>
    <row r="16" spans="1:26" ht="18.75" customHeight="1">
      <c r="A16" s="190" t="s">
        <v>159</v>
      </c>
      <c r="B16" s="430" t="s">
        <v>159</v>
      </c>
      <c r="C16" s="188">
        <v>429.219</v>
      </c>
      <c r="D16" s="184">
        <v>416.932</v>
      </c>
      <c r="E16" s="185">
        <v>24.922000000000008</v>
      </c>
      <c r="F16" s="184">
        <v>31.805</v>
      </c>
      <c r="G16" s="183">
        <f t="shared" si="7"/>
        <v>902.878</v>
      </c>
      <c r="H16" s="187">
        <f t="shared" si="1"/>
        <v>0.03130604122498264</v>
      </c>
      <c r="I16" s="186">
        <v>417.01500000000004</v>
      </c>
      <c r="J16" s="184">
        <v>310.54499999999996</v>
      </c>
      <c r="K16" s="185">
        <v>23.074000000000005</v>
      </c>
      <c r="L16" s="184">
        <v>17.711</v>
      </c>
      <c r="M16" s="183">
        <f t="shared" si="8"/>
        <v>768.3449999999999</v>
      </c>
      <c r="N16" s="189">
        <f t="shared" si="9"/>
        <v>0.17509452134132464</v>
      </c>
      <c r="O16" s="188">
        <v>3139.8079999999995</v>
      </c>
      <c r="P16" s="184">
        <v>3509.7839999999997</v>
      </c>
      <c r="Q16" s="185">
        <v>382.5519999999996</v>
      </c>
      <c r="R16" s="184">
        <v>371.22199999999924</v>
      </c>
      <c r="S16" s="183">
        <f t="shared" si="10"/>
        <v>7403.365999999997</v>
      </c>
      <c r="T16" s="187">
        <f t="shared" si="5"/>
        <v>0.0269284719481647</v>
      </c>
      <c r="U16" s="186">
        <v>3400.026999999997</v>
      </c>
      <c r="V16" s="184">
        <v>3426.5749999999994</v>
      </c>
      <c r="W16" s="185">
        <v>298.403</v>
      </c>
      <c r="X16" s="184">
        <v>274.50299999999993</v>
      </c>
      <c r="Y16" s="183">
        <f t="shared" si="11"/>
        <v>7399.507999999996</v>
      </c>
      <c r="Z16" s="182">
        <f t="shared" si="12"/>
        <v>0.0005213860164758888</v>
      </c>
    </row>
    <row r="17" spans="1:26" ht="18.75" customHeight="1">
      <c r="A17" s="190" t="s">
        <v>150</v>
      </c>
      <c r="B17" s="430" t="s">
        <v>414</v>
      </c>
      <c r="C17" s="188">
        <v>340.532</v>
      </c>
      <c r="D17" s="184">
        <v>430.127</v>
      </c>
      <c r="E17" s="185">
        <v>1.7440000000000002</v>
      </c>
      <c r="F17" s="184">
        <v>3.269</v>
      </c>
      <c r="G17" s="183">
        <f>SUM(C17:F17)</f>
        <v>775.672</v>
      </c>
      <c r="H17" s="187">
        <f>G17/$G$9</f>
        <v>0.026895349769365005</v>
      </c>
      <c r="I17" s="186">
        <v>292.9</v>
      </c>
      <c r="J17" s="184">
        <v>417.17400000000004</v>
      </c>
      <c r="K17" s="185">
        <v>7.662</v>
      </c>
      <c r="L17" s="184">
        <v>11.61</v>
      </c>
      <c r="M17" s="183">
        <f>SUM(I17:L17)</f>
        <v>729.3460000000001</v>
      </c>
      <c r="N17" s="189">
        <f>IF(ISERROR(G17/M17-1),"         /0",(G17/M17-1))</f>
        <v>0.06351717840366566</v>
      </c>
      <c r="O17" s="188">
        <v>3697.3869999999993</v>
      </c>
      <c r="P17" s="184">
        <v>3620.219</v>
      </c>
      <c r="Q17" s="185">
        <v>28.124</v>
      </c>
      <c r="R17" s="184">
        <v>33.272</v>
      </c>
      <c r="S17" s="183">
        <f>SUM(O17:R17)</f>
        <v>7379.0019999999995</v>
      </c>
      <c r="T17" s="187">
        <f>S17/$S$9</f>
        <v>0.026839852083829337</v>
      </c>
      <c r="U17" s="186">
        <v>3254.0310000000013</v>
      </c>
      <c r="V17" s="184">
        <v>3594.355000000001</v>
      </c>
      <c r="W17" s="185">
        <v>33.81500000000001</v>
      </c>
      <c r="X17" s="184">
        <v>49.403</v>
      </c>
      <c r="Y17" s="183">
        <f>SUM(U17:X17)</f>
        <v>6931.604000000002</v>
      </c>
      <c r="Z17" s="182">
        <f>IF(ISERROR(S17/Y17-1),"         /0",IF(S17/Y17&gt;5,"  *  ",(S17/Y17-1)))</f>
        <v>0.06454465661916009</v>
      </c>
    </row>
    <row r="18" spans="1:26" ht="18.75" customHeight="1">
      <c r="A18" s="190" t="s">
        <v>156</v>
      </c>
      <c r="B18" s="430" t="s">
        <v>420</v>
      </c>
      <c r="C18" s="188">
        <v>192.35000000000005</v>
      </c>
      <c r="D18" s="184">
        <v>292.386</v>
      </c>
      <c r="E18" s="185">
        <v>3.2</v>
      </c>
      <c r="F18" s="184">
        <v>4.922000000000001</v>
      </c>
      <c r="G18" s="183">
        <f>SUM(C18:F18)</f>
        <v>492.8580000000001</v>
      </c>
      <c r="H18" s="187">
        <f>G18/$G$9</f>
        <v>0.017089166937352</v>
      </c>
      <c r="I18" s="186">
        <v>206.358</v>
      </c>
      <c r="J18" s="184">
        <v>245.27600000000004</v>
      </c>
      <c r="K18" s="185">
        <v>6.257</v>
      </c>
      <c r="L18" s="184">
        <v>4.064</v>
      </c>
      <c r="M18" s="183">
        <f>SUM(I18:L18)</f>
        <v>461.95500000000004</v>
      </c>
      <c r="N18" s="189">
        <f>IF(ISERROR(G18/M18-1),"         /0",(G18/M18-1))</f>
        <v>0.066896126246063</v>
      </c>
      <c r="O18" s="188">
        <v>1411.3259999999989</v>
      </c>
      <c r="P18" s="184">
        <v>2267.2939999999994</v>
      </c>
      <c r="Q18" s="185">
        <v>69.711</v>
      </c>
      <c r="R18" s="184">
        <v>95.61799999999997</v>
      </c>
      <c r="S18" s="183">
        <f>SUM(O18:R18)</f>
        <v>3843.948999999998</v>
      </c>
      <c r="T18" s="187">
        <f>S18/$S$9</f>
        <v>0.013981704108195612</v>
      </c>
      <c r="U18" s="186">
        <v>1647.2829999999994</v>
      </c>
      <c r="V18" s="184">
        <v>1485.4419999999993</v>
      </c>
      <c r="W18" s="185">
        <v>37.64799999999999</v>
      </c>
      <c r="X18" s="184">
        <v>44.56000000000002</v>
      </c>
      <c r="Y18" s="183">
        <f>SUM(U18:X18)</f>
        <v>3214.9329999999986</v>
      </c>
      <c r="Z18" s="182">
        <f>IF(ISERROR(S18/Y18-1),"         /0",IF(S18/Y18&gt;5,"  *  ",(S18/Y18-1)))</f>
        <v>0.1956544662050499</v>
      </c>
    </row>
    <row r="19" spans="1:26" ht="18.75" customHeight="1">
      <c r="A19" s="190" t="s">
        <v>170</v>
      </c>
      <c r="B19" s="430" t="s">
        <v>433</v>
      </c>
      <c r="C19" s="188">
        <v>187.11300000000006</v>
      </c>
      <c r="D19" s="184">
        <v>98.68799999999999</v>
      </c>
      <c r="E19" s="185">
        <v>106.757</v>
      </c>
      <c r="F19" s="184">
        <v>66.60100000000001</v>
      </c>
      <c r="G19" s="183">
        <f>SUM(C19:F19)</f>
        <v>459.15900000000005</v>
      </c>
      <c r="H19" s="187">
        <f>G19/$G$9</f>
        <v>0.0159207008951617</v>
      </c>
      <c r="I19" s="186">
        <v>205.81400000000002</v>
      </c>
      <c r="J19" s="184">
        <v>117.247</v>
      </c>
      <c r="K19" s="185">
        <v>103.64500000000001</v>
      </c>
      <c r="L19" s="184">
        <v>56.641</v>
      </c>
      <c r="M19" s="183">
        <f>SUM(I19:L19)</f>
        <v>483.34700000000004</v>
      </c>
      <c r="N19" s="189">
        <f>IF(ISERROR(G19/M19-1),"         /0",(G19/M19-1))</f>
        <v>-0.050042722929903305</v>
      </c>
      <c r="O19" s="188">
        <v>1862.316999999999</v>
      </c>
      <c r="P19" s="184">
        <v>1000.1369999999998</v>
      </c>
      <c r="Q19" s="185">
        <v>1105.8739999999982</v>
      </c>
      <c r="R19" s="184">
        <v>675.4499999999994</v>
      </c>
      <c r="S19" s="183">
        <f>SUM(O19:R19)</f>
        <v>4643.777999999997</v>
      </c>
      <c r="T19" s="187">
        <f>S19/$S$9</f>
        <v>0.016890944687390077</v>
      </c>
      <c r="U19" s="186">
        <v>2346.2889999999984</v>
      </c>
      <c r="V19" s="184">
        <v>1627.1509999999967</v>
      </c>
      <c r="W19" s="185">
        <v>922.975999999997</v>
      </c>
      <c r="X19" s="184">
        <v>662.9599999999984</v>
      </c>
      <c r="Y19" s="183">
        <f>SUM(U19:X19)</f>
        <v>5559.37599999999</v>
      </c>
      <c r="Z19" s="182">
        <f>IF(ISERROR(S19/Y19-1),"         /0",IF(S19/Y19&gt;5,"  *  ",(S19/Y19-1)))</f>
        <v>-0.16469438296672056</v>
      </c>
    </row>
    <row r="20" spans="1:26" ht="18.75" customHeight="1">
      <c r="A20" s="190" t="s">
        <v>152</v>
      </c>
      <c r="B20" s="430" t="s">
        <v>416</v>
      </c>
      <c r="C20" s="188">
        <v>96.92200000000001</v>
      </c>
      <c r="D20" s="184">
        <v>231.78400000000002</v>
      </c>
      <c r="E20" s="185">
        <v>14.992999999999999</v>
      </c>
      <c r="F20" s="184">
        <v>17.016</v>
      </c>
      <c r="G20" s="183">
        <f t="shared" si="7"/>
        <v>360.71500000000003</v>
      </c>
      <c r="H20" s="187">
        <f t="shared" si="1"/>
        <v>0.012507291860549948</v>
      </c>
      <c r="I20" s="186">
        <v>94.55300000000001</v>
      </c>
      <c r="J20" s="184">
        <v>137.21099999999998</v>
      </c>
      <c r="K20" s="185">
        <v>27.707</v>
      </c>
      <c r="L20" s="184">
        <v>22.567</v>
      </c>
      <c r="M20" s="183">
        <f t="shared" si="8"/>
        <v>282.038</v>
      </c>
      <c r="N20" s="189">
        <f t="shared" si="9"/>
        <v>0.27895886369921796</v>
      </c>
      <c r="O20" s="188">
        <v>925.4549999999992</v>
      </c>
      <c r="P20" s="184">
        <v>1751.6429999999993</v>
      </c>
      <c r="Q20" s="185">
        <v>117.431</v>
      </c>
      <c r="R20" s="184">
        <v>141.68900000000002</v>
      </c>
      <c r="S20" s="183">
        <f t="shared" si="10"/>
        <v>2936.2179999999985</v>
      </c>
      <c r="T20" s="187">
        <f t="shared" si="5"/>
        <v>0.010679988541252215</v>
      </c>
      <c r="U20" s="186">
        <v>789.6509999999998</v>
      </c>
      <c r="V20" s="184">
        <v>1203.753999999999</v>
      </c>
      <c r="W20" s="185">
        <v>99.10300000000002</v>
      </c>
      <c r="X20" s="184">
        <v>82.53</v>
      </c>
      <c r="Y20" s="183">
        <f t="shared" si="11"/>
        <v>2175.037999999999</v>
      </c>
      <c r="Z20" s="182">
        <f t="shared" si="12"/>
        <v>0.3499617018185428</v>
      </c>
    </row>
    <row r="21" spans="1:26" ht="18.75" customHeight="1">
      <c r="A21" s="190" t="s">
        <v>157</v>
      </c>
      <c r="B21" s="430" t="s">
        <v>421</v>
      </c>
      <c r="C21" s="188">
        <v>116.522</v>
      </c>
      <c r="D21" s="184">
        <v>149.055</v>
      </c>
      <c r="E21" s="185">
        <v>21.119</v>
      </c>
      <c r="F21" s="184">
        <v>5.393999999999999</v>
      </c>
      <c r="G21" s="183">
        <f t="shared" si="7"/>
        <v>292.09000000000003</v>
      </c>
      <c r="H21" s="187">
        <f t="shared" si="1"/>
        <v>0.010127815254558402</v>
      </c>
      <c r="I21" s="186">
        <v>70.69800000000001</v>
      </c>
      <c r="J21" s="184">
        <v>32.083</v>
      </c>
      <c r="K21" s="185">
        <v>20.437</v>
      </c>
      <c r="L21" s="184">
        <v>11.158000000000001</v>
      </c>
      <c r="M21" s="183">
        <f t="shared" si="8"/>
        <v>134.376</v>
      </c>
      <c r="N21" s="189">
        <f t="shared" si="9"/>
        <v>1.1736768470560222</v>
      </c>
      <c r="O21" s="188">
        <v>1092.324999999999</v>
      </c>
      <c r="P21" s="184">
        <v>942.773999999999</v>
      </c>
      <c r="Q21" s="185">
        <v>171.92799999999997</v>
      </c>
      <c r="R21" s="184">
        <v>65.534</v>
      </c>
      <c r="S21" s="183">
        <f t="shared" si="10"/>
        <v>2272.560999999998</v>
      </c>
      <c r="T21" s="187">
        <f t="shared" si="5"/>
        <v>0.00826605021810256</v>
      </c>
      <c r="U21" s="186">
        <v>951.5679999999993</v>
      </c>
      <c r="V21" s="184">
        <v>589.505</v>
      </c>
      <c r="W21" s="185">
        <v>159.055</v>
      </c>
      <c r="X21" s="184">
        <v>29.708999999999996</v>
      </c>
      <c r="Y21" s="183">
        <f t="shared" si="11"/>
        <v>1729.8369999999995</v>
      </c>
      <c r="Z21" s="182">
        <f t="shared" si="12"/>
        <v>0.31374285554072356</v>
      </c>
    </row>
    <row r="22" spans="1:26" ht="18.75" customHeight="1">
      <c r="A22" s="190" t="s">
        <v>186</v>
      </c>
      <c r="B22" s="430" t="s">
        <v>186</v>
      </c>
      <c r="C22" s="188">
        <v>166.936</v>
      </c>
      <c r="D22" s="184">
        <v>88.38399999999999</v>
      </c>
      <c r="E22" s="185">
        <v>7.294</v>
      </c>
      <c r="F22" s="184">
        <v>13.072000000000001</v>
      </c>
      <c r="G22" s="183">
        <f t="shared" si="7"/>
        <v>275.686</v>
      </c>
      <c r="H22" s="187">
        <f t="shared" si="1"/>
        <v>0.009559029327495592</v>
      </c>
      <c r="I22" s="186">
        <v>139.889</v>
      </c>
      <c r="J22" s="184">
        <v>73.166</v>
      </c>
      <c r="K22" s="185">
        <v>37.257000000000005</v>
      </c>
      <c r="L22" s="184">
        <v>39.385</v>
      </c>
      <c r="M22" s="183">
        <f t="shared" si="8"/>
        <v>289.697</v>
      </c>
      <c r="N22" s="189">
        <f t="shared" si="9"/>
        <v>-0.048364325484903326</v>
      </c>
      <c r="O22" s="188">
        <v>1924.6629999999993</v>
      </c>
      <c r="P22" s="184">
        <v>921.4619999999996</v>
      </c>
      <c r="Q22" s="185">
        <v>819.3010000000002</v>
      </c>
      <c r="R22" s="184">
        <v>257.02700000000004</v>
      </c>
      <c r="S22" s="183">
        <f t="shared" si="10"/>
        <v>3922.4529999999995</v>
      </c>
      <c r="T22" s="187">
        <f t="shared" si="5"/>
        <v>0.014267248921435802</v>
      </c>
      <c r="U22" s="186">
        <v>3610.3760000000007</v>
      </c>
      <c r="V22" s="184">
        <v>923.0179999999996</v>
      </c>
      <c r="W22" s="185">
        <v>2025.2520000000004</v>
      </c>
      <c r="X22" s="184">
        <v>1086.0579999999995</v>
      </c>
      <c r="Y22" s="183">
        <f t="shared" si="11"/>
        <v>7644.704</v>
      </c>
      <c r="Z22" s="182">
        <f t="shared" si="12"/>
        <v>-0.4869058370343705</v>
      </c>
    </row>
    <row r="23" spans="1:26" ht="18.75" customHeight="1">
      <c r="A23" s="190" t="s">
        <v>153</v>
      </c>
      <c r="B23" s="430" t="s">
        <v>418</v>
      </c>
      <c r="C23" s="188">
        <v>141.51600000000002</v>
      </c>
      <c r="D23" s="184">
        <v>60.933</v>
      </c>
      <c r="E23" s="185">
        <v>42.17500000000001</v>
      </c>
      <c r="F23" s="184">
        <v>29.161000000000005</v>
      </c>
      <c r="G23" s="183">
        <f t="shared" si="7"/>
        <v>273.785</v>
      </c>
      <c r="H23" s="187">
        <f t="shared" si="1"/>
        <v>0.0094931147915686</v>
      </c>
      <c r="I23" s="186">
        <v>144.547</v>
      </c>
      <c r="J23" s="184">
        <v>58.24899999999999</v>
      </c>
      <c r="K23" s="185">
        <v>58.51</v>
      </c>
      <c r="L23" s="184">
        <v>24.608000000000008</v>
      </c>
      <c r="M23" s="183">
        <f t="shared" si="8"/>
        <v>285.914</v>
      </c>
      <c r="N23" s="189">
        <f t="shared" si="9"/>
        <v>-0.04242184712885677</v>
      </c>
      <c r="O23" s="188">
        <v>1670.0779999999997</v>
      </c>
      <c r="P23" s="184">
        <v>777.753999999999</v>
      </c>
      <c r="Q23" s="185">
        <v>505.6329999999997</v>
      </c>
      <c r="R23" s="184">
        <v>371.84200000000004</v>
      </c>
      <c r="S23" s="183">
        <f t="shared" si="10"/>
        <v>3325.3069999999984</v>
      </c>
      <c r="T23" s="187">
        <f t="shared" si="5"/>
        <v>0.012095232934388992</v>
      </c>
      <c r="U23" s="186">
        <v>1532.6989999999992</v>
      </c>
      <c r="V23" s="184">
        <v>806.3199999999994</v>
      </c>
      <c r="W23" s="185">
        <v>472.6070000000002</v>
      </c>
      <c r="X23" s="184">
        <v>317.99500000000023</v>
      </c>
      <c r="Y23" s="183">
        <f t="shared" si="11"/>
        <v>3129.6209999999987</v>
      </c>
      <c r="Z23" s="182">
        <f t="shared" si="12"/>
        <v>0.06252705998585761</v>
      </c>
    </row>
    <row r="24" spans="1:26" ht="18.75" customHeight="1">
      <c r="A24" s="190" t="s">
        <v>185</v>
      </c>
      <c r="B24" s="430" t="s">
        <v>185</v>
      </c>
      <c r="C24" s="188">
        <v>52.364999999999995</v>
      </c>
      <c r="D24" s="184">
        <v>154.93900000000002</v>
      </c>
      <c r="E24" s="185">
        <v>13.689999999999998</v>
      </c>
      <c r="F24" s="184">
        <v>8.510000000000003</v>
      </c>
      <c r="G24" s="183">
        <f t="shared" si="7"/>
        <v>229.50400000000002</v>
      </c>
      <c r="H24" s="187">
        <f t="shared" si="1"/>
        <v>0.007957732589894113</v>
      </c>
      <c r="I24" s="186">
        <v>93.97500000000002</v>
      </c>
      <c r="J24" s="184">
        <v>382.454</v>
      </c>
      <c r="K24" s="185">
        <v>74.79200000000003</v>
      </c>
      <c r="L24" s="184">
        <v>40.827</v>
      </c>
      <c r="M24" s="183">
        <f t="shared" si="8"/>
        <v>592.048</v>
      </c>
      <c r="N24" s="189">
        <f t="shared" si="9"/>
        <v>-0.6123557549387888</v>
      </c>
      <c r="O24" s="188">
        <v>628.8160000000001</v>
      </c>
      <c r="P24" s="184">
        <v>1771.238999999999</v>
      </c>
      <c r="Q24" s="185">
        <v>444.9059999999987</v>
      </c>
      <c r="R24" s="184">
        <v>797.1440000000013</v>
      </c>
      <c r="S24" s="183">
        <f t="shared" si="10"/>
        <v>3642.1049999999987</v>
      </c>
      <c r="T24" s="187">
        <f t="shared" si="5"/>
        <v>0.013247531234410184</v>
      </c>
      <c r="U24" s="186">
        <v>1120.1489999999994</v>
      </c>
      <c r="V24" s="184">
        <v>5136.934999999997</v>
      </c>
      <c r="W24" s="185">
        <v>1026.8579999999988</v>
      </c>
      <c r="X24" s="184">
        <v>1782.5469999999987</v>
      </c>
      <c r="Y24" s="183">
        <f t="shared" si="11"/>
        <v>9066.488999999994</v>
      </c>
      <c r="Z24" s="182">
        <f t="shared" si="12"/>
        <v>-0.5982893708909809</v>
      </c>
    </row>
    <row r="25" spans="1:26" ht="18.75" customHeight="1">
      <c r="A25" s="190" t="s">
        <v>158</v>
      </c>
      <c r="B25" s="430" t="s">
        <v>422</v>
      </c>
      <c r="C25" s="188">
        <v>62.766</v>
      </c>
      <c r="D25" s="184">
        <v>130.345</v>
      </c>
      <c r="E25" s="185">
        <v>0.7010000000000001</v>
      </c>
      <c r="F25" s="184">
        <v>4.234</v>
      </c>
      <c r="G25" s="183">
        <f t="shared" si="7"/>
        <v>198.046</v>
      </c>
      <c r="H25" s="187">
        <f t="shared" si="1"/>
        <v>0.006866970111624064</v>
      </c>
      <c r="I25" s="186">
        <v>72.54499999999999</v>
      </c>
      <c r="J25" s="184">
        <v>91.793</v>
      </c>
      <c r="K25" s="185">
        <v>3.1</v>
      </c>
      <c r="L25" s="184">
        <v>2.625</v>
      </c>
      <c r="M25" s="183">
        <f t="shared" si="8"/>
        <v>170.063</v>
      </c>
      <c r="N25" s="189">
        <f t="shared" si="9"/>
        <v>0.16454490394736077</v>
      </c>
      <c r="O25" s="188">
        <v>914.9</v>
      </c>
      <c r="P25" s="184">
        <v>1407.2859999999991</v>
      </c>
      <c r="Q25" s="185">
        <v>34.950999999999986</v>
      </c>
      <c r="R25" s="184">
        <v>43.459999999999965</v>
      </c>
      <c r="S25" s="183">
        <f t="shared" si="10"/>
        <v>2400.5969999999993</v>
      </c>
      <c r="T25" s="187">
        <f t="shared" si="5"/>
        <v>0.008731759171888615</v>
      </c>
      <c r="U25" s="186">
        <v>874.4529999999995</v>
      </c>
      <c r="V25" s="184">
        <v>1029.0290000000005</v>
      </c>
      <c r="W25" s="185">
        <v>9.879999999999999</v>
      </c>
      <c r="X25" s="184">
        <v>22.136999999999997</v>
      </c>
      <c r="Y25" s="183">
        <f t="shared" si="11"/>
        <v>1935.499</v>
      </c>
      <c r="Z25" s="182">
        <f t="shared" si="12"/>
        <v>0.24029875499806463</v>
      </c>
    </row>
    <row r="26" spans="1:26" ht="18.75" customHeight="1">
      <c r="A26" s="190" t="s">
        <v>154</v>
      </c>
      <c r="B26" s="430" t="s">
        <v>419</v>
      </c>
      <c r="C26" s="188">
        <v>66.40499999999999</v>
      </c>
      <c r="D26" s="184">
        <v>124.93900000000002</v>
      </c>
      <c r="E26" s="185">
        <v>1.272</v>
      </c>
      <c r="F26" s="184">
        <v>1.5390000000000001</v>
      </c>
      <c r="G26" s="183">
        <f t="shared" si="7"/>
        <v>194.15499999999997</v>
      </c>
      <c r="H26" s="187">
        <f t="shared" si="1"/>
        <v>0.006732055088324784</v>
      </c>
      <c r="I26" s="186">
        <v>75.03800000000001</v>
      </c>
      <c r="J26" s="184">
        <v>123.091</v>
      </c>
      <c r="K26" s="185">
        <v>2.096</v>
      </c>
      <c r="L26" s="184">
        <v>8.012</v>
      </c>
      <c r="M26" s="183">
        <f t="shared" si="8"/>
        <v>208.23700000000002</v>
      </c>
      <c r="N26" s="189">
        <f t="shared" si="9"/>
        <v>-0.06762486973976789</v>
      </c>
      <c r="O26" s="188">
        <v>1157.934999999999</v>
      </c>
      <c r="P26" s="184">
        <v>989.9289999999999</v>
      </c>
      <c r="Q26" s="185">
        <v>29.185999999999993</v>
      </c>
      <c r="R26" s="184">
        <v>28.42400000000001</v>
      </c>
      <c r="S26" s="183">
        <f t="shared" si="10"/>
        <v>2205.473999999999</v>
      </c>
      <c r="T26" s="187">
        <f t="shared" si="5"/>
        <v>0.00802203278095485</v>
      </c>
      <c r="U26" s="186">
        <v>1196.720999999999</v>
      </c>
      <c r="V26" s="184">
        <v>845.9809999999997</v>
      </c>
      <c r="W26" s="185">
        <v>54.009999999999984</v>
      </c>
      <c r="X26" s="184">
        <v>34.858</v>
      </c>
      <c r="Y26" s="183">
        <f t="shared" si="11"/>
        <v>2131.569999999999</v>
      </c>
      <c r="Z26" s="182">
        <f t="shared" si="12"/>
        <v>0.03467115787893427</v>
      </c>
    </row>
    <row r="27" spans="1:26" ht="18.75" customHeight="1">
      <c r="A27" s="190" t="s">
        <v>181</v>
      </c>
      <c r="B27" s="430" t="s">
        <v>444</v>
      </c>
      <c r="C27" s="188">
        <v>73.06599999999999</v>
      </c>
      <c r="D27" s="184">
        <v>91.66200000000002</v>
      </c>
      <c r="E27" s="185">
        <v>1.413</v>
      </c>
      <c r="F27" s="184">
        <v>2.98</v>
      </c>
      <c r="G27" s="183">
        <f t="shared" si="7"/>
        <v>169.121</v>
      </c>
      <c r="H27" s="187">
        <f t="shared" si="1"/>
        <v>0.005864035891903767</v>
      </c>
      <c r="I27" s="186">
        <v>53.265</v>
      </c>
      <c r="J27" s="184">
        <v>77.463</v>
      </c>
      <c r="K27" s="185">
        <v>0.046</v>
      </c>
      <c r="L27" s="184">
        <v>0.3350000000000001</v>
      </c>
      <c r="M27" s="183">
        <f t="shared" si="8"/>
        <v>131.109</v>
      </c>
      <c r="N27" s="189">
        <f t="shared" si="9"/>
        <v>0.2899267022096119</v>
      </c>
      <c r="O27" s="188">
        <v>585.2739999999998</v>
      </c>
      <c r="P27" s="184">
        <v>914.7459999999994</v>
      </c>
      <c r="Q27" s="185">
        <v>18.551</v>
      </c>
      <c r="R27" s="184">
        <v>28.289999999999996</v>
      </c>
      <c r="S27" s="183">
        <f t="shared" si="10"/>
        <v>1546.860999999999</v>
      </c>
      <c r="T27" s="187">
        <f t="shared" si="5"/>
        <v>0.005626441141260608</v>
      </c>
      <c r="U27" s="186">
        <v>470.479</v>
      </c>
      <c r="V27" s="184">
        <v>735.9090000000001</v>
      </c>
      <c r="W27" s="185">
        <v>9.763000000000002</v>
      </c>
      <c r="X27" s="184">
        <v>15.056</v>
      </c>
      <c r="Y27" s="183">
        <f t="shared" si="11"/>
        <v>1231.207</v>
      </c>
      <c r="Z27" s="182">
        <f t="shared" si="12"/>
        <v>0.25637768466228583</v>
      </c>
    </row>
    <row r="28" spans="1:26" ht="18.75" customHeight="1">
      <c r="A28" s="190" t="s">
        <v>179</v>
      </c>
      <c r="B28" s="430" t="s">
        <v>442</v>
      </c>
      <c r="C28" s="188">
        <v>146.35</v>
      </c>
      <c r="D28" s="184">
        <v>14.566999999999998</v>
      </c>
      <c r="E28" s="185">
        <v>2.5</v>
      </c>
      <c r="F28" s="184">
        <v>3.7700000000000005</v>
      </c>
      <c r="G28" s="183">
        <f t="shared" si="7"/>
        <v>167.187</v>
      </c>
      <c r="H28" s="187">
        <f t="shared" si="1"/>
        <v>0.005796977126789194</v>
      </c>
      <c r="I28" s="186">
        <v>46.786</v>
      </c>
      <c r="J28" s="184">
        <v>25.521</v>
      </c>
      <c r="K28" s="185">
        <v>1.004</v>
      </c>
      <c r="L28" s="184">
        <v>2.265</v>
      </c>
      <c r="M28" s="183">
        <f t="shared" si="8"/>
        <v>75.57600000000001</v>
      </c>
      <c r="N28" s="189">
        <f t="shared" si="9"/>
        <v>1.212170530327088</v>
      </c>
      <c r="O28" s="188">
        <v>1008.9630000000001</v>
      </c>
      <c r="P28" s="184">
        <v>268.3810000000002</v>
      </c>
      <c r="Q28" s="185">
        <v>32.31</v>
      </c>
      <c r="R28" s="184">
        <v>45.951</v>
      </c>
      <c r="S28" s="183">
        <f t="shared" si="10"/>
        <v>1355.6050000000002</v>
      </c>
      <c r="T28" s="187">
        <f t="shared" si="5"/>
        <v>0.004930780298487448</v>
      </c>
      <c r="U28" s="186">
        <v>505.2219999999998</v>
      </c>
      <c r="V28" s="184">
        <v>217.50800000000012</v>
      </c>
      <c r="W28" s="185">
        <v>32.731000000000016</v>
      </c>
      <c r="X28" s="184">
        <v>34.08500000000001</v>
      </c>
      <c r="Y28" s="183">
        <f t="shared" si="11"/>
        <v>789.5459999999999</v>
      </c>
      <c r="Z28" s="182">
        <f t="shared" si="12"/>
        <v>0.7169423947433087</v>
      </c>
    </row>
    <row r="29" spans="1:26" ht="18.75" customHeight="1">
      <c r="A29" s="190" t="s">
        <v>451</v>
      </c>
      <c r="B29" s="430" t="s">
        <v>451</v>
      </c>
      <c r="C29" s="188">
        <v>5.699999999999999</v>
      </c>
      <c r="D29" s="184">
        <v>136.44899999999998</v>
      </c>
      <c r="E29" s="185">
        <v>0</v>
      </c>
      <c r="F29" s="184">
        <v>0</v>
      </c>
      <c r="G29" s="183">
        <f t="shared" si="7"/>
        <v>142.14899999999997</v>
      </c>
      <c r="H29" s="187">
        <f t="shared" si="1"/>
        <v>0.004928819235921195</v>
      </c>
      <c r="I29" s="186">
        <v>3</v>
      </c>
      <c r="J29" s="184">
        <v>26.060000000000002</v>
      </c>
      <c r="K29" s="185">
        <v>0.01</v>
      </c>
      <c r="L29" s="184">
        <v>0.01</v>
      </c>
      <c r="M29" s="183">
        <f t="shared" si="8"/>
        <v>29.080000000000005</v>
      </c>
      <c r="N29" s="189" t="s">
        <v>51</v>
      </c>
      <c r="O29" s="188">
        <v>78.49999999999999</v>
      </c>
      <c r="P29" s="184">
        <v>764.9909999999999</v>
      </c>
      <c r="Q29" s="185">
        <v>1.021</v>
      </c>
      <c r="R29" s="184">
        <v>2.382</v>
      </c>
      <c r="S29" s="183">
        <f t="shared" si="10"/>
        <v>846.8939999999998</v>
      </c>
      <c r="T29" s="187">
        <f t="shared" si="5"/>
        <v>0.0030804314310637886</v>
      </c>
      <c r="U29" s="186">
        <v>15.8</v>
      </c>
      <c r="V29" s="184">
        <v>185.04</v>
      </c>
      <c r="W29" s="185">
        <v>0.8649999999999999</v>
      </c>
      <c r="X29" s="184">
        <v>1.03</v>
      </c>
      <c r="Y29" s="183">
        <f t="shared" si="11"/>
        <v>202.735</v>
      </c>
      <c r="Z29" s="182">
        <f t="shared" si="12"/>
        <v>3.177344809726982</v>
      </c>
    </row>
    <row r="30" spans="1:26" ht="18.75" customHeight="1">
      <c r="A30" s="190" t="s">
        <v>165</v>
      </c>
      <c r="B30" s="430" t="s">
        <v>427</v>
      </c>
      <c r="C30" s="188">
        <v>64.431</v>
      </c>
      <c r="D30" s="184">
        <v>70.295</v>
      </c>
      <c r="E30" s="185">
        <v>0.6060000000000001</v>
      </c>
      <c r="F30" s="184">
        <v>0.9810000000000001</v>
      </c>
      <c r="G30" s="183">
        <f t="shared" si="7"/>
        <v>136.313</v>
      </c>
      <c r="H30" s="187">
        <f t="shared" si="1"/>
        <v>0.0047264640377781475</v>
      </c>
      <c r="I30" s="186">
        <v>47.289</v>
      </c>
      <c r="J30" s="184">
        <v>37.733999999999995</v>
      </c>
      <c r="K30" s="185">
        <v>0.508</v>
      </c>
      <c r="L30" s="184">
        <v>0.39899999999999997</v>
      </c>
      <c r="M30" s="183">
        <f t="shared" si="8"/>
        <v>85.92999999999999</v>
      </c>
      <c r="N30" s="189">
        <f t="shared" si="9"/>
        <v>0.5863260793669265</v>
      </c>
      <c r="O30" s="188">
        <v>474.6219999999999</v>
      </c>
      <c r="P30" s="184">
        <v>504.9470000000001</v>
      </c>
      <c r="Q30" s="185">
        <v>4.094</v>
      </c>
      <c r="R30" s="184">
        <v>15.526999999999997</v>
      </c>
      <c r="S30" s="183">
        <f t="shared" si="10"/>
        <v>999.19</v>
      </c>
      <c r="T30" s="187">
        <f t="shared" si="5"/>
        <v>0.0036343819670521076</v>
      </c>
      <c r="U30" s="186">
        <v>444.0630000000001</v>
      </c>
      <c r="V30" s="184">
        <v>423.48899999999986</v>
      </c>
      <c r="W30" s="185">
        <v>11.169</v>
      </c>
      <c r="X30" s="184">
        <v>11.767999999999999</v>
      </c>
      <c r="Y30" s="183">
        <f t="shared" si="11"/>
        <v>890.4889999999999</v>
      </c>
      <c r="Z30" s="182">
        <f t="shared" si="12"/>
        <v>0.12206888574704466</v>
      </c>
    </row>
    <row r="31" spans="1:26" ht="18.75" customHeight="1">
      <c r="A31" s="190" t="s">
        <v>160</v>
      </c>
      <c r="B31" s="430" t="s">
        <v>424</v>
      </c>
      <c r="C31" s="188">
        <v>32.298</v>
      </c>
      <c r="D31" s="184">
        <v>48.712999999999994</v>
      </c>
      <c r="E31" s="185">
        <v>21.897000000000002</v>
      </c>
      <c r="F31" s="184">
        <v>28.489</v>
      </c>
      <c r="G31" s="183">
        <f t="shared" si="7"/>
        <v>131.397</v>
      </c>
      <c r="H31" s="187">
        <f t="shared" si="1"/>
        <v>0.004556008562440378</v>
      </c>
      <c r="I31" s="186">
        <v>14.577000000000002</v>
      </c>
      <c r="J31" s="184">
        <v>55.684</v>
      </c>
      <c r="K31" s="185">
        <v>25.789000000000005</v>
      </c>
      <c r="L31" s="184">
        <v>29.319</v>
      </c>
      <c r="M31" s="183">
        <f t="shared" si="8"/>
        <v>125.369</v>
      </c>
      <c r="N31" s="189" t="s">
        <v>51</v>
      </c>
      <c r="O31" s="188">
        <v>223.27400000000014</v>
      </c>
      <c r="P31" s="184">
        <v>678.4140000000004</v>
      </c>
      <c r="Q31" s="185">
        <v>232.83599999999987</v>
      </c>
      <c r="R31" s="184">
        <v>320.7709999999999</v>
      </c>
      <c r="S31" s="183">
        <f t="shared" si="10"/>
        <v>1455.2950000000003</v>
      </c>
      <c r="T31" s="187">
        <f t="shared" si="5"/>
        <v>0.005293385547034196</v>
      </c>
      <c r="U31" s="186">
        <v>212.88000000000005</v>
      </c>
      <c r="V31" s="184">
        <v>702.589999999999</v>
      </c>
      <c r="W31" s="185">
        <v>227.37899999999996</v>
      </c>
      <c r="X31" s="184">
        <v>260.21100000000007</v>
      </c>
      <c r="Y31" s="183">
        <f t="shared" si="11"/>
        <v>1403.059999999999</v>
      </c>
      <c r="Z31" s="182">
        <f t="shared" si="12"/>
        <v>0.037229341581971775</v>
      </c>
    </row>
    <row r="32" spans="1:26" ht="18.75" customHeight="1">
      <c r="A32" s="190" t="s">
        <v>181</v>
      </c>
      <c r="B32" s="430" t="s">
        <v>452</v>
      </c>
      <c r="C32" s="188">
        <v>50.765</v>
      </c>
      <c r="D32" s="184">
        <v>52.885000000000005</v>
      </c>
      <c r="E32" s="185">
        <v>10.378</v>
      </c>
      <c r="F32" s="184">
        <v>16.418</v>
      </c>
      <c r="G32" s="183">
        <f t="shared" si="7"/>
        <v>130.446</v>
      </c>
      <c r="H32" s="187">
        <f t="shared" si="1"/>
        <v>0.004523033957671009</v>
      </c>
      <c r="I32" s="186">
        <v>32.17</v>
      </c>
      <c r="J32" s="184">
        <v>29.33</v>
      </c>
      <c r="K32" s="185">
        <v>14.896999999999998</v>
      </c>
      <c r="L32" s="184">
        <v>25.111</v>
      </c>
      <c r="M32" s="183">
        <f t="shared" si="8"/>
        <v>101.508</v>
      </c>
      <c r="N32" s="189">
        <f t="shared" si="9"/>
        <v>0.2850809788391062</v>
      </c>
      <c r="O32" s="188">
        <v>460.5310000000002</v>
      </c>
      <c r="P32" s="184">
        <v>532.059</v>
      </c>
      <c r="Q32" s="185">
        <v>182.22600000000006</v>
      </c>
      <c r="R32" s="184">
        <v>241.67199999999997</v>
      </c>
      <c r="S32" s="183">
        <f t="shared" si="10"/>
        <v>1416.4880000000003</v>
      </c>
      <c r="T32" s="187">
        <f t="shared" si="5"/>
        <v>0.005152231751464393</v>
      </c>
      <c r="U32" s="186">
        <v>443.8059999999999</v>
      </c>
      <c r="V32" s="184">
        <v>436.827</v>
      </c>
      <c r="W32" s="185">
        <v>320.40799999999984</v>
      </c>
      <c r="X32" s="184">
        <v>252.96099999999998</v>
      </c>
      <c r="Y32" s="183">
        <f t="shared" si="11"/>
        <v>1454.0019999999997</v>
      </c>
      <c r="Z32" s="182">
        <f t="shared" si="12"/>
        <v>-0.02580051471731093</v>
      </c>
    </row>
    <row r="33" spans="1:26" ht="18.75" customHeight="1">
      <c r="A33" s="190" t="s">
        <v>171</v>
      </c>
      <c r="B33" s="430" t="s">
        <v>434</v>
      </c>
      <c r="C33" s="188">
        <v>34.248999999999995</v>
      </c>
      <c r="D33" s="184">
        <v>69.06099999999999</v>
      </c>
      <c r="E33" s="185">
        <v>8.638</v>
      </c>
      <c r="F33" s="184">
        <v>5.808</v>
      </c>
      <c r="G33" s="183">
        <f t="shared" si="7"/>
        <v>117.756</v>
      </c>
      <c r="H33" s="187">
        <f t="shared" si="1"/>
        <v>0.0040830258246286385</v>
      </c>
      <c r="I33" s="186">
        <v>33.193000000000005</v>
      </c>
      <c r="J33" s="184">
        <v>106.28800000000001</v>
      </c>
      <c r="K33" s="185">
        <v>23.035999999999998</v>
      </c>
      <c r="L33" s="184">
        <v>17.945</v>
      </c>
      <c r="M33" s="183">
        <f t="shared" si="8"/>
        <v>180.46200000000002</v>
      </c>
      <c r="N33" s="189">
        <f t="shared" si="9"/>
        <v>-0.3474748146424178</v>
      </c>
      <c r="O33" s="188">
        <v>433.63599999999997</v>
      </c>
      <c r="P33" s="184">
        <v>1107.9369999999997</v>
      </c>
      <c r="Q33" s="185">
        <v>174.39699999999996</v>
      </c>
      <c r="R33" s="184">
        <v>143.70599999999996</v>
      </c>
      <c r="S33" s="183">
        <f t="shared" si="10"/>
        <v>1859.6759999999995</v>
      </c>
      <c r="T33" s="187">
        <f t="shared" si="5"/>
        <v>0.006764251963049663</v>
      </c>
      <c r="U33" s="186">
        <v>323.676</v>
      </c>
      <c r="V33" s="184">
        <v>919.3159999999999</v>
      </c>
      <c r="W33" s="185">
        <v>214.66100000000003</v>
      </c>
      <c r="X33" s="184">
        <v>167.26500000000004</v>
      </c>
      <c r="Y33" s="183">
        <f t="shared" si="11"/>
        <v>1624.9180000000001</v>
      </c>
      <c r="Z33" s="182">
        <f t="shared" si="12"/>
        <v>0.14447375190624956</v>
      </c>
    </row>
    <row r="34" spans="1:26" ht="18.75" customHeight="1">
      <c r="A34" s="190" t="s">
        <v>184</v>
      </c>
      <c r="B34" s="430" t="s">
        <v>446</v>
      </c>
      <c r="C34" s="188">
        <v>27.096999999999994</v>
      </c>
      <c r="D34" s="184">
        <v>86.48399999999998</v>
      </c>
      <c r="E34" s="185">
        <v>1.7299999999999998</v>
      </c>
      <c r="F34" s="184">
        <v>2.2150000000000003</v>
      </c>
      <c r="G34" s="183">
        <f t="shared" si="7"/>
        <v>117.52599999999998</v>
      </c>
      <c r="H34" s="187">
        <f t="shared" si="1"/>
        <v>0.004075050893927319</v>
      </c>
      <c r="I34" s="186">
        <v>59.30500000000001</v>
      </c>
      <c r="J34" s="184">
        <v>231.86599999999999</v>
      </c>
      <c r="K34" s="185">
        <v>0.15800000000000003</v>
      </c>
      <c r="L34" s="184">
        <v>0.879</v>
      </c>
      <c r="M34" s="183">
        <f t="shared" si="8"/>
        <v>292.208</v>
      </c>
      <c r="N34" s="189">
        <f t="shared" si="9"/>
        <v>-0.5978001971198599</v>
      </c>
      <c r="O34" s="188">
        <v>551.1100000000001</v>
      </c>
      <c r="P34" s="184">
        <v>1114.4720000000002</v>
      </c>
      <c r="Q34" s="185">
        <v>20.967999999999993</v>
      </c>
      <c r="R34" s="184">
        <v>26.213000000000005</v>
      </c>
      <c r="S34" s="183">
        <f t="shared" si="10"/>
        <v>1712.7630000000004</v>
      </c>
      <c r="T34" s="187">
        <f t="shared" si="5"/>
        <v>0.00622988116477754</v>
      </c>
      <c r="U34" s="186">
        <v>603.7709999999998</v>
      </c>
      <c r="V34" s="184">
        <v>1086.4499999999998</v>
      </c>
      <c r="W34" s="185">
        <v>53.03800000000002</v>
      </c>
      <c r="X34" s="184">
        <v>43.340999999999994</v>
      </c>
      <c r="Y34" s="183">
        <f t="shared" si="11"/>
        <v>1786.5999999999995</v>
      </c>
      <c r="Z34" s="182">
        <f t="shared" si="12"/>
        <v>-0.04132822120228319</v>
      </c>
    </row>
    <row r="35" spans="1:26" ht="18.75" customHeight="1">
      <c r="A35" s="190" t="s">
        <v>161</v>
      </c>
      <c r="B35" s="430" t="s">
        <v>425</v>
      </c>
      <c r="C35" s="188">
        <v>18.695999999999998</v>
      </c>
      <c r="D35" s="184">
        <v>66.31799999999998</v>
      </c>
      <c r="E35" s="185">
        <v>7.138</v>
      </c>
      <c r="F35" s="184">
        <v>7.009999999999999</v>
      </c>
      <c r="G35" s="183">
        <f t="shared" si="7"/>
        <v>99.16199999999999</v>
      </c>
      <c r="H35" s="187">
        <f t="shared" si="1"/>
        <v>0.0034383046878445687</v>
      </c>
      <c r="I35" s="186">
        <v>16.391</v>
      </c>
      <c r="J35" s="184">
        <v>16.966</v>
      </c>
      <c r="K35" s="185">
        <v>0.3</v>
      </c>
      <c r="L35" s="184">
        <v>0.29</v>
      </c>
      <c r="M35" s="183">
        <f t="shared" si="8"/>
        <v>33.946999999999996</v>
      </c>
      <c r="N35" s="189">
        <f t="shared" si="9"/>
        <v>1.921082864465196</v>
      </c>
      <c r="O35" s="188">
        <v>220.30600000000004</v>
      </c>
      <c r="P35" s="184">
        <v>538.2879999999998</v>
      </c>
      <c r="Q35" s="185">
        <v>42.53199999999999</v>
      </c>
      <c r="R35" s="184">
        <v>61.33899999999998</v>
      </c>
      <c r="S35" s="183">
        <f t="shared" si="10"/>
        <v>862.4649999999998</v>
      </c>
      <c r="T35" s="187">
        <f t="shared" si="5"/>
        <v>0.003137068268511089</v>
      </c>
      <c r="U35" s="186">
        <v>186.80800000000013</v>
      </c>
      <c r="V35" s="184">
        <v>399.57199999999983</v>
      </c>
      <c r="W35" s="185">
        <v>7.182999999999999</v>
      </c>
      <c r="X35" s="184">
        <v>33.996</v>
      </c>
      <c r="Y35" s="183">
        <f t="shared" si="11"/>
        <v>627.559</v>
      </c>
      <c r="Z35" s="182">
        <f t="shared" si="12"/>
        <v>0.37431699648957295</v>
      </c>
    </row>
    <row r="36" spans="1:26" ht="18.75" customHeight="1">
      <c r="A36" s="190" t="s">
        <v>163</v>
      </c>
      <c r="B36" s="430" t="s">
        <v>423</v>
      </c>
      <c r="C36" s="188">
        <v>32.084999999999994</v>
      </c>
      <c r="D36" s="184">
        <v>45.926</v>
      </c>
      <c r="E36" s="185">
        <v>14.403</v>
      </c>
      <c r="F36" s="184">
        <v>1.6009999999999998</v>
      </c>
      <c r="G36" s="183">
        <f t="shared" si="7"/>
        <v>94.015</v>
      </c>
      <c r="H36" s="187">
        <f t="shared" si="1"/>
        <v>0.003259839608193735</v>
      </c>
      <c r="I36" s="186">
        <v>9.696</v>
      </c>
      <c r="J36" s="184">
        <v>8.468</v>
      </c>
      <c r="K36" s="185">
        <v>0.026000000000000002</v>
      </c>
      <c r="L36" s="184">
        <v>0.08</v>
      </c>
      <c r="M36" s="183">
        <f t="shared" si="8"/>
        <v>18.27</v>
      </c>
      <c r="N36" s="189">
        <f t="shared" si="9"/>
        <v>4.145867542419267</v>
      </c>
      <c r="O36" s="188">
        <v>174.98700000000005</v>
      </c>
      <c r="P36" s="184">
        <v>228.25599999999991</v>
      </c>
      <c r="Q36" s="185">
        <v>55.375</v>
      </c>
      <c r="R36" s="184">
        <v>18.892000000000003</v>
      </c>
      <c r="S36" s="183">
        <f t="shared" si="10"/>
        <v>477.50999999999993</v>
      </c>
      <c r="T36" s="187">
        <f t="shared" si="5"/>
        <v>0.0017368605901650854</v>
      </c>
      <c r="U36" s="186">
        <v>113.144</v>
      </c>
      <c r="V36" s="184">
        <v>138.93900000000008</v>
      </c>
      <c r="W36" s="185">
        <v>5.848</v>
      </c>
      <c r="X36" s="184">
        <v>8.142999999999999</v>
      </c>
      <c r="Y36" s="183">
        <f t="shared" si="11"/>
        <v>266.07400000000007</v>
      </c>
      <c r="Z36" s="182">
        <f t="shared" si="12"/>
        <v>0.794651112096634</v>
      </c>
    </row>
    <row r="37" spans="1:26" ht="18.75" customHeight="1">
      <c r="A37" s="190" t="s">
        <v>192</v>
      </c>
      <c r="B37" s="430" t="s">
        <v>453</v>
      </c>
      <c r="C37" s="188">
        <v>11.93</v>
      </c>
      <c r="D37" s="184">
        <v>35.618</v>
      </c>
      <c r="E37" s="185">
        <v>12.636000000000003</v>
      </c>
      <c r="F37" s="184">
        <v>28.662</v>
      </c>
      <c r="G37" s="183">
        <f t="shared" si="7"/>
        <v>88.846</v>
      </c>
      <c r="H37" s="187">
        <f t="shared" si="1"/>
        <v>0.0030806117090845142</v>
      </c>
      <c r="I37" s="186">
        <v>83.973</v>
      </c>
      <c r="J37" s="184">
        <v>98.28999999999998</v>
      </c>
      <c r="K37" s="185">
        <v>9.460999999999999</v>
      </c>
      <c r="L37" s="184">
        <v>17.334</v>
      </c>
      <c r="M37" s="183">
        <f t="shared" si="8"/>
        <v>209.058</v>
      </c>
      <c r="N37" s="189">
        <f t="shared" si="9"/>
        <v>-0.5750174592696764</v>
      </c>
      <c r="O37" s="188">
        <v>174.52299999999994</v>
      </c>
      <c r="P37" s="184">
        <v>393.35500000000013</v>
      </c>
      <c r="Q37" s="185">
        <v>132.09700000000007</v>
      </c>
      <c r="R37" s="184">
        <v>274.43000000000006</v>
      </c>
      <c r="S37" s="183">
        <f t="shared" si="10"/>
        <v>974.4050000000002</v>
      </c>
      <c r="T37" s="187">
        <f t="shared" si="5"/>
        <v>0.00354423078754332</v>
      </c>
      <c r="U37" s="186">
        <v>777.6859999999999</v>
      </c>
      <c r="V37" s="184">
        <v>1143.5890000000004</v>
      </c>
      <c r="W37" s="185">
        <v>144.5949999999999</v>
      </c>
      <c r="X37" s="184">
        <v>240.609</v>
      </c>
      <c r="Y37" s="183">
        <f t="shared" si="11"/>
        <v>2306.4790000000003</v>
      </c>
      <c r="Z37" s="182">
        <f t="shared" si="12"/>
        <v>-0.5775357156947885</v>
      </c>
    </row>
    <row r="38" spans="1:26" ht="18.75" customHeight="1">
      <c r="A38" s="190" t="s">
        <v>174</v>
      </c>
      <c r="B38" s="430" t="s">
        <v>435</v>
      </c>
      <c r="C38" s="188">
        <v>0</v>
      </c>
      <c r="D38" s="184">
        <v>0</v>
      </c>
      <c r="E38" s="185">
        <v>39.70099999999999</v>
      </c>
      <c r="F38" s="184">
        <v>44.702</v>
      </c>
      <c r="G38" s="183">
        <f t="shared" si="7"/>
        <v>84.40299999999999</v>
      </c>
      <c r="H38" s="187">
        <f t="shared" si="1"/>
        <v>0.0029265568521020667</v>
      </c>
      <c r="I38" s="186"/>
      <c r="J38" s="184"/>
      <c r="K38" s="185">
        <v>32.291</v>
      </c>
      <c r="L38" s="184">
        <v>36.74100000000001</v>
      </c>
      <c r="M38" s="183">
        <f t="shared" si="8"/>
        <v>69.03200000000001</v>
      </c>
      <c r="N38" s="189">
        <f t="shared" si="9"/>
        <v>0.22266485108355516</v>
      </c>
      <c r="O38" s="188">
        <v>12.7</v>
      </c>
      <c r="P38" s="184">
        <v>12.3</v>
      </c>
      <c r="Q38" s="185">
        <v>441.12100000000004</v>
      </c>
      <c r="R38" s="184">
        <v>526.044</v>
      </c>
      <c r="S38" s="183">
        <f t="shared" si="10"/>
        <v>992.165</v>
      </c>
      <c r="T38" s="187">
        <f t="shared" si="5"/>
        <v>0.00360882973642676</v>
      </c>
      <c r="U38" s="186"/>
      <c r="V38" s="184"/>
      <c r="W38" s="185">
        <v>207.884</v>
      </c>
      <c r="X38" s="184">
        <v>251.43999999999994</v>
      </c>
      <c r="Y38" s="183">
        <f t="shared" si="11"/>
        <v>459.32399999999996</v>
      </c>
      <c r="Z38" s="182">
        <f t="shared" si="12"/>
        <v>1.1600547761492979</v>
      </c>
    </row>
    <row r="39" spans="1:26" ht="18.75" customHeight="1">
      <c r="A39" s="190" t="s">
        <v>166</v>
      </c>
      <c r="B39" s="430" t="s">
        <v>428</v>
      </c>
      <c r="C39" s="188">
        <v>16.975</v>
      </c>
      <c r="D39" s="184">
        <v>38.775</v>
      </c>
      <c r="E39" s="185">
        <v>6.828000000000001</v>
      </c>
      <c r="F39" s="184">
        <v>15.658999999999999</v>
      </c>
      <c r="G39" s="183">
        <f t="shared" si="7"/>
        <v>78.237</v>
      </c>
      <c r="H39" s="187">
        <f t="shared" si="1"/>
        <v>0.0027127593620832127</v>
      </c>
      <c r="I39" s="186">
        <v>11.198</v>
      </c>
      <c r="J39" s="184">
        <v>45.337</v>
      </c>
      <c r="K39" s="185">
        <v>11.159</v>
      </c>
      <c r="L39" s="184">
        <v>35.87500000000001</v>
      </c>
      <c r="M39" s="183">
        <f t="shared" si="8"/>
        <v>103.56900000000002</v>
      </c>
      <c r="N39" s="189">
        <f t="shared" si="9"/>
        <v>-0.24459056281319713</v>
      </c>
      <c r="O39" s="188">
        <v>124.59499999999997</v>
      </c>
      <c r="P39" s="184">
        <v>544.0540000000001</v>
      </c>
      <c r="Q39" s="185">
        <v>94.29300000000002</v>
      </c>
      <c r="R39" s="184">
        <v>207.45999999999998</v>
      </c>
      <c r="S39" s="183">
        <f t="shared" si="10"/>
        <v>970.402</v>
      </c>
      <c r="T39" s="187">
        <f t="shared" si="5"/>
        <v>0.0035296705627471245</v>
      </c>
      <c r="U39" s="186">
        <v>99.91400000000004</v>
      </c>
      <c r="V39" s="184">
        <v>357.738</v>
      </c>
      <c r="W39" s="185">
        <v>110.694</v>
      </c>
      <c r="X39" s="184">
        <v>159.46300000000002</v>
      </c>
      <c r="Y39" s="183">
        <f t="shared" si="11"/>
        <v>727.809</v>
      </c>
      <c r="Z39" s="182">
        <f t="shared" si="12"/>
        <v>0.333319593464769</v>
      </c>
    </row>
    <row r="40" spans="1:26" ht="18.75" customHeight="1">
      <c r="A40" s="190" t="s">
        <v>162</v>
      </c>
      <c r="B40" s="430" t="s">
        <v>426</v>
      </c>
      <c r="C40" s="188">
        <v>25.636000000000003</v>
      </c>
      <c r="D40" s="184">
        <v>20.551</v>
      </c>
      <c r="E40" s="185">
        <v>14.165999999999999</v>
      </c>
      <c r="F40" s="184">
        <v>12.059999999999997</v>
      </c>
      <c r="G40" s="183">
        <f t="shared" si="7"/>
        <v>72.413</v>
      </c>
      <c r="H40" s="187">
        <f t="shared" si="1"/>
        <v>0.002510820247281103</v>
      </c>
      <c r="I40" s="186">
        <v>16.832</v>
      </c>
      <c r="J40" s="184">
        <v>19.31</v>
      </c>
      <c r="K40" s="185">
        <v>22.785999999999994</v>
      </c>
      <c r="L40" s="184">
        <v>19.12</v>
      </c>
      <c r="M40" s="183">
        <f t="shared" si="8"/>
        <v>78.04799999999999</v>
      </c>
      <c r="N40" s="189">
        <f t="shared" si="9"/>
        <v>-0.07219915949159483</v>
      </c>
      <c r="O40" s="188">
        <v>247.52599999999993</v>
      </c>
      <c r="P40" s="184">
        <v>306.64599999999984</v>
      </c>
      <c r="Q40" s="185">
        <v>163.73599999999996</v>
      </c>
      <c r="R40" s="184">
        <v>166.5709999999999</v>
      </c>
      <c r="S40" s="183">
        <f t="shared" si="10"/>
        <v>884.4789999999997</v>
      </c>
      <c r="T40" s="187">
        <f t="shared" si="5"/>
        <v>0.0032171404115696515</v>
      </c>
      <c r="U40" s="186">
        <v>265.05700000000013</v>
      </c>
      <c r="V40" s="184">
        <v>374.61699999999973</v>
      </c>
      <c r="W40" s="185">
        <v>145.696</v>
      </c>
      <c r="X40" s="184">
        <v>154.37599999999998</v>
      </c>
      <c r="Y40" s="183">
        <f t="shared" si="11"/>
        <v>939.7459999999999</v>
      </c>
      <c r="Z40" s="182">
        <f t="shared" si="12"/>
        <v>-0.05881057221845065</v>
      </c>
    </row>
    <row r="41" spans="1:26" ht="18.75" customHeight="1">
      <c r="A41" s="190" t="s">
        <v>178</v>
      </c>
      <c r="B41" s="430" t="s">
        <v>438</v>
      </c>
      <c r="C41" s="188">
        <v>35.1</v>
      </c>
      <c r="D41" s="184">
        <v>32.596000000000004</v>
      </c>
      <c r="E41" s="185">
        <v>1.3940000000000001</v>
      </c>
      <c r="F41" s="184">
        <v>2.39</v>
      </c>
      <c r="G41" s="183">
        <f t="shared" si="7"/>
        <v>71.48</v>
      </c>
      <c r="H41" s="187">
        <f t="shared" si="1"/>
        <v>0.002478469767523142</v>
      </c>
      <c r="I41" s="186">
        <v>17.158</v>
      </c>
      <c r="J41" s="184">
        <v>8.759</v>
      </c>
      <c r="K41" s="185">
        <v>0</v>
      </c>
      <c r="L41" s="184">
        <v>0</v>
      </c>
      <c r="M41" s="183">
        <f t="shared" si="8"/>
        <v>25.917</v>
      </c>
      <c r="N41" s="189">
        <f t="shared" si="9"/>
        <v>1.7580352664274415</v>
      </c>
      <c r="O41" s="188">
        <v>281.194</v>
      </c>
      <c r="P41" s="184">
        <v>226.287</v>
      </c>
      <c r="Q41" s="185">
        <v>12.822</v>
      </c>
      <c r="R41" s="184">
        <v>12.909999999999998</v>
      </c>
      <c r="S41" s="183">
        <f t="shared" si="10"/>
        <v>533.213</v>
      </c>
      <c r="T41" s="187">
        <f t="shared" si="5"/>
        <v>0.0019394706830510265</v>
      </c>
      <c r="U41" s="186">
        <v>321.692</v>
      </c>
      <c r="V41" s="184">
        <v>175.872</v>
      </c>
      <c r="W41" s="185">
        <v>2.433</v>
      </c>
      <c r="X41" s="184">
        <v>10.768999999999998</v>
      </c>
      <c r="Y41" s="183">
        <f t="shared" si="11"/>
        <v>510.766</v>
      </c>
      <c r="Z41" s="182">
        <f t="shared" si="12"/>
        <v>0.04394771774158812</v>
      </c>
    </row>
    <row r="42" spans="1:26" ht="18.75" customHeight="1">
      <c r="A42" s="190" t="s">
        <v>182</v>
      </c>
      <c r="B42" s="430" t="s">
        <v>445</v>
      </c>
      <c r="C42" s="188">
        <v>3.0749999999999997</v>
      </c>
      <c r="D42" s="184">
        <v>22.893</v>
      </c>
      <c r="E42" s="185">
        <v>18.447</v>
      </c>
      <c r="F42" s="184">
        <v>23.337</v>
      </c>
      <c r="G42" s="183">
        <f t="shared" si="7"/>
        <v>67.752</v>
      </c>
      <c r="H42" s="187">
        <f t="shared" si="1"/>
        <v>0.002349206542938275</v>
      </c>
      <c r="I42" s="186">
        <v>1.083</v>
      </c>
      <c r="J42" s="184">
        <v>6.007000000000001</v>
      </c>
      <c r="K42" s="185">
        <v>13.934999999999999</v>
      </c>
      <c r="L42" s="184">
        <v>21.655000000000005</v>
      </c>
      <c r="M42" s="183">
        <f t="shared" si="8"/>
        <v>42.68000000000001</v>
      </c>
      <c r="N42" s="189">
        <f t="shared" si="9"/>
        <v>0.5874414245548263</v>
      </c>
      <c r="O42" s="188">
        <v>41.303</v>
      </c>
      <c r="P42" s="184">
        <v>116.92999999999999</v>
      </c>
      <c r="Q42" s="185">
        <v>325.9950000000001</v>
      </c>
      <c r="R42" s="184">
        <v>307.90100000000007</v>
      </c>
      <c r="S42" s="183">
        <f t="shared" si="10"/>
        <v>792.1290000000001</v>
      </c>
      <c r="T42" s="187">
        <f t="shared" si="5"/>
        <v>0.0028812331520321655</v>
      </c>
      <c r="U42" s="186">
        <v>189.55000000000007</v>
      </c>
      <c r="V42" s="184">
        <v>215.81500000000003</v>
      </c>
      <c r="W42" s="185">
        <v>190.56099999999995</v>
      </c>
      <c r="X42" s="184">
        <v>214.903</v>
      </c>
      <c r="Y42" s="183">
        <f t="shared" si="11"/>
        <v>810.8290000000001</v>
      </c>
      <c r="Z42" s="182">
        <f t="shared" si="12"/>
        <v>-0.023062815957495264</v>
      </c>
    </row>
    <row r="43" spans="1:26" ht="18.75" customHeight="1">
      <c r="A43" s="190" t="s">
        <v>454</v>
      </c>
      <c r="B43" s="430" t="s">
        <v>455</v>
      </c>
      <c r="C43" s="188">
        <v>13.54</v>
      </c>
      <c r="D43" s="184">
        <v>36.74</v>
      </c>
      <c r="E43" s="185">
        <v>0.8</v>
      </c>
      <c r="F43" s="184">
        <v>1.035</v>
      </c>
      <c r="G43" s="183">
        <f t="shared" si="7"/>
        <v>52.114999999999995</v>
      </c>
      <c r="H43" s="187">
        <f t="shared" si="1"/>
        <v>0.001807015276083779</v>
      </c>
      <c r="I43" s="186">
        <v>8.2</v>
      </c>
      <c r="J43" s="184">
        <v>35.879999999999995</v>
      </c>
      <c r="K43" s="185">
        <v>0.097</v>
      </c>
      <c r="L43" s="184">
        <v>0.097</v>
      </c>
      <c r="M43" s="183">
        <f t="shared" si="8"/>
        <v>44.274</v>
      </c>
      <c r="N43" s="189">
        <f t="shared" si="9"/>
        <v>0.17710168496182854</v>
      </c>
      <c r="O43" s="188">
        <v>178.88</v>
      </c>
      <c r="P43" s="184">
        <v>500.91399999999993</v>
      </c>
      <c r="Q43" s="185">
        <v>3.6900000000000004</v>
      </c>
      <c r="R43" s="184">
        <v>34.73499999999999</v>
      </c>
      <c r="S43" s="183">
        <f t="shared" si="10"/>
        <v>718.2189999999999</v>
      </c>
      <c r="T43" s="187">
        <f t="shared" si="5"/>
        <v>0.002612398224556088</v>
      </c>
      <c r="U43" s="186">
        <v>119.56400000000001</v>
      </c>
      <c r="V43" s="184">
        <v>281.82400000000007</v>
      </c>
      <c r="W43" s="185">
        <v>111.43</v>
      </c>
      <c r="X43" s="184">
        <v>122.853</v>
      </c>
      <c r="Y43" s="183">
        <f t="shared" si="11"/>
        <v>635.671</v>
      </c>
      <c r="Z43" s="182">
        <f t="shared" si="12"/>
        <v>0.12985962864437717</v>
      </c>
    </row>
    <row r="44" spans="1:26" ht="18.75" customHeight="1">
      <c r="A44" s="190" t="s">
        <v>456</v>
      </c>
      <c r="B44" s="430" t="s">
        <v>457</v>
      </c>
      <c r="C44" s="188">
        <v>6</v>
      </c>
      <c r="D44" s="184">
        <v>29.6</v>
      </c>
      <c r="E44" s="185">
        <v>4.965</v>
      </c>
      <c r="F44" s="184">
        <v>8.419</v>
      </c>
      <c r="G44" s="183">
        <f t="shared" si="7"/>
        <v>48.983999999999995</v>
      </c>
      <c r="H44" s="187">
        <f t="shared" si="1"/>
        <v>0.0016984521977105984</v>
      </c>
      <c r="I44" s="186">
        <v>12</v>
      </c>
      <c r="J44" s="184">
        <v>26.92</v>
      </c>
      <c r="K44" s="185">
        <v>4.64</v>
      </c>
      <c r="L44" s="184">
        <v>5.800000000000001</v>
      </c>
      <c r="M44" s="183">
        <f t="shared" si="8"/>
        <v>49.36</v>
      </c>
      <c r="N44" s="189">
        <f t="shared" si="9"/>
        <v>-0.007617504051863899</v>
      </c>
      <c r="O44" s="188">
        <v>145.26999999999998</v>
      </c>
      <c r="P44" s="184">
        <v>233.512</v>
      </c>
      <c r="Q44" s="185">
        <v>70.501</v>
      </c>
      <c r="R44" s="184">
        <v>91.59400000000002</v>
      </c>
      <c r="S44" s="183">
        <f t="shared" si="10"/>
        <v>540.8770000000001</v>
      </c>
      <c r="T44" s="187">
        <f t="shared" si="5"/>
        <v>0.0019673471663980255</v>
      </c>
      <c r="U44" s="186">
        <v>200.55100000000004</v>
      </c>
      <c r="V44" s="184">
        <v>310.148</v>
      </c>
      <c r="W44" s="185">
        <v>82.96599999999998</v>
      </c>
      <c r="X44" s="184">
        <v>91.50199999999998</v>
      </c>
      <c r="Y44" s="183">
        <f t="shared" si="11"/>
        <v>685.167</v>
      </c>
      <c r="Z44" s="182">
        <f t="shared" si="12"/>
        <v>-0.21059099460423514</v>
      </c>
    </row>
    <row r="45" spans="1:26" ht="18.75" customHeight="1">
      <c r="A45" s="190" t="s">
        <v>168</v>
      </c>
      <c r="B45" s="430" t="s">
        <v>432</v>
      </c>
      <c r="C45" s="188">
        <v>8.145</v>
      </c>
      <c r="D45" s="184">
        <v>23.279</v>
      </c>
      <c r="E45" s="185">
        <v>6.92</v>
      </c>
      <c r="F45" s="184">
        <v>7.328</v>
      </c>
      <c r="G45" s="183">
        <f t="shared" si="7"/>
        <v>45.672000000000004</v>
      </c>
      <c r="H45" s="187">
        <f t="shared" si="1"/>
        <v>0.0015836131956115968</v>
      </c>
      <c r="I45" s="186">
        <v>6.356</v>
      </c>
      <c r="J45" s="184">
        <v>15.995999999999999</v>
      </c>
      <c r="K45" s="185">
        <v>5.38</v>
      </c>
      <c r="L45" s="184">
        <v>5.664999999999999</v>
      </c>
      <c r="M45" s="183">
        <f t="shared" si="8"/>
        <v>33.39699999999999</v>
      </c>
      <c r="N45" s="189">
        <f t="shared" si="9"/>
        <v>0.3675479833517985</v>
      </c>
      <c r="O45" s="188">
        <v>156.43599999999998</v>
      </c>
      <c r="P45" s="184">
        <v>274.0699999999998</v>
      </c>
      <c r="Q45" s="185">
        <v>38.52799999999999</v>
      </c>
      <c r="R45" s="184">
        <v>38.415</v>
      </c>
      <c r="S45" s="183">
        <f t="shared" si="10"/>
        <v>507.4489999999998</v>
      </c>
      <c r="T45" s="187">
        <f t="shared" si="5"/>
        <v>0.0018457585592316019</v>
      </c>
      <c r="U45" s="186">
        <v>116.78899999999999</v>
      </c>
      <c r="V45" s="184">
        <v>245.076</v>
      </c>
      <c r="W45" s="185">
        <v>33.55300000000001</v>
      </c>
      <c r="X45" s="184">
        <v>45.83800000000002</v>
      </c>
      <c r="Y45" s="183">
        <f t="shared" si="11"/>
        <v>441.25600000000003</v>
      </c>
      <c r="Z45" s="182">
        <f t="shared" si="12"/>
        <v>0.15001042478742432</v>
      </c>
    </row>
    <row r="46" spans="1:26" ht="18.75" customHeight="1">
      <c r="A46" s="190" t="s">
        <v>458</v>
      </c>
      <c r="B46" s="430" t="s">
        <v>458</v>
      </c>
      <c r="C46" s="188">
        <v>10.57</v>
      </c>
      <c r="D46" s="184">
        <v>31.8</v>
      </c>
      <c r="E46" s="185">
        <v>0.825</v>
      </c>
      <c r="F46" s="184">
        <v>1.47</v>
      </c>
      <c r="G46" s="183">
        <f t="shared" si="7"/>
        <v>44.665000000000006</v>
      </c>
      <c r="H46" s="187">
        <f t="shared" si="1"/>
        <v>0.001548696868584515</v>
      </c>
      <c r="I46" s="186">
        <v>16.44</v>
      </c>
      <c r="J46" s="184">
        <v>23.48</v>
      </c>
      <c r="K46" s="185">
        <v>3.043</v>
      </c>
      <c r="L46" s="184">
        <v>7.614</v>
      </c>
      <c r="M46" s="183">
        <f t="shared" si="8"/>
        <v>50.577</v>
      </c>
      <c r="N46" s="189">
        <f t="shared" si="9"/>
        <v>-0.11689107697174594</v>
      </c>
      <c r="O46" s="188">
        <v>161.57600000000002</v>
      </c>
      <c r="P46" s="184">
        <v>376.23300000000006</v>
      </c>
      <c r="Q46" s="185">
        <v>14.578000000000001</v>
      </c>
      <c r="R46" s="184">
        <v>38.873000000000005</v>
      </c>
      <c r="S46" s="183">
        <f t="shared" si="10"/>
        <v>591.2600000000001</v>
      </c>
      <c r="T46" s="187">
        <f t="shared" si="5"/>
        <v>0.0021506066732445575</v>
      </c>
      <c r="U46" s="186">
        <v>177.07</v>
      </c>
      <c r="V46" s="184">
        <v>311.24</v>
      </c>
      <c r="W46" s="185">
        <v>140.09399999999997</v>
      </c>
      <c r="X46" s="184">
        <v>160.04600000000008</v>
      </c>
      <c r="Y46" s="183">
        <f t="shared" si="11"/>
        <v>788.45</v>
      </c>
      <c r="Z46" s="182">
        <f t="shared" si="12"/>
        <v>-0.2500982941213773</v>
      </c>
    </row>
    <row r="47" spans="1:26" ht="18.75" customHeight="1">
      <c r="A47" s="190" t="s">
        <v>459</v>
      </c>
      <c r="B47" s="430" t="s">
        <v>459</v>
      </c>
      <c r="C47" s="188">
        <v>13.5</v>
      </c>
      <c r="D47" s="184">
        <v>6</v>
      </c>
      <c r="E47" s="185">
        <v>8.489</v>
      </c>
      <c r="F47" s="184">
        <v>15.543</v>
      </c>
      <c r="G47" s="183">
        <f t="shared" si="7"/>
        <v>43.532</v>
      </c>
      <c r="H47" s="187">
        <f t="shared" si="1"/>
        <v>0.0015094116664775797</v>
      </c>
      <c r="I47" s="186">
        <v>10</v>
      </c>
      <c r="J47" s="184">
        <v>7.8</v>
      </c>
      <c r="K47" s="185">
        <v>6.566</v>
      </c>
      <c r="L47" s="184">
        <v>5.338</v>
      </c>
      <c r="M47" s="183">
        <f t="shared" si="8"/>
        <v>29.704</v>
      </c>
      <c r="N47" s="189">
        <f t="shared" si="9"/>
        <v>0.4655265284136816</v>
      </c>
      <c r="O47" s="188">
        <v>97.882</v>
      </c>
      <c r="P47" s="184">
        <v>84.53999999999999</v>
      </c>
      <c r="Q47" s="185">
        <v>72.66300000000001</v>
      </c>
      <c r="R47" s="184">
        <v>147.204</v>
      </c>
      <c r="S47" s="183">
        <f t="shared" si="10"/>
        <v>402.289</v>
      </c>
      <c r="T47" s="187">
        <f t="shared" si="5"/>
        <v>0.0014632571254150114</v>
      </c>
      <c r="U47" s="186">
        <v>91.44</v>
      </c>
      <c r="V47" s="184">
        <v>114</v>
      </c>
      <c r="W47" s="185">
        <v>52.021</v>
      </c>
      <c r="X47" s="184">
        <v>83.79299999999996</v>
      </c>
      <c r="Y47" s="183">
        <f t="shared" si="11"/>
        <v>341.25399999999996</v>
      </c>
      <c r="Z47" s="182">
        <f t="shared" si="12"/>
        <v>0.17885504638773475</v>
      </c>
    </row>
    <row r="48" spans="1:26" ht="18.75" customHeight="1">
      <c r="A48" s="190" t="s">
        <v>460</v>
      </c>
      <c r="B48" s="430" t="s">
        <v>460</v>
      </c>
      <c r="C48" s="188">
        <v>17.58</v>
      </c>
      <c r="D48" s="184">
        <v>23.83</v>
      </c>
      <c r="E48" s="185">
        <v>0.7950000000000002</v>
      </c>
      <c r="F48" s="184">
        <v>1.145</v>
      </c>
      <c r="G48" s="183">
        <f t="shared" si="7"/>
        <v>43.35</v>
      </c>
      <c r="H48" s="187">
        <f t="shared" si="1"/>
        <v>0.001503101069140014</v>
      </c>
      <c r="I48" s="186">
        <v>7.550000000000001</v>
      </c>
      <c r="J48" s="184">
        <v>10.86</v>
      </c>
      <c r="K48" s="185">
        <v>0.631</v>
      </c>
      <c r="L48" s="184">
        <v>1.161</v>
      </c>
      <c r="M48" s="183">
        <f t="shared" si="8"/>
        <v>20.202</v>
      </c>
      <c r="N48" s="189" t="s">
        <v>51</v>
      </c>
      <c r="O48" s="188">
        <v>151.06</v>
      </c>
      <c r="P48" s="184">
        <v>216.96</v>
      </c>
      <c r="Q48" s="185">
        <v>8.091</v>
      </c>
      <c r="R48" s="184">
        <v>17.06</v>
      </c>
      <c r="S48" s="183">
        <f t="shared" si="10"/>
        <v>393.171</v>
      </c>
      <c r="T48" s="187">
        <f t="shared" si="5"/>
        <v>0.0014300919668610015</v>
      </c>
      <c r="U48" s="186">
        <v>105.10000000000002</v>
      </c>
      <c r="V48" s="184">
        <v>172.69000000000003</v>
      </c>
      <c r="W48" s="185">
        <v>71.56500000000001</v>
      </c>
      <c r="X48" s="184">
        <v>72.21000000000002</v>
      </c>
      <c r="Y48" s="183">
        <f t="shared" si="11"/>
        <v>421.5650000000001</v>
      </c>
      <c r="Z48" s="182">
        <f t="shared" si="12"/>
        <v>-0.06735378885818344</v>
      </c>
    </row>
    <row r="49" spans="1:26" ht="18.75" customHeight="1">
      <c r="A49" s="190" t="s">
        <v>193</v>
      </c>
      <c r="B49" s="430" t="s">
        <v>193</v>
      </c>
      <c r="C49" s="188">
        <v>22.338</v>
      </c>
      <c r="D49" s="184">
        <v>19.41</v>
      </c>
      <c r="E49" s="185">
        <v>0.5760000000000001</v>
      </c>
      <c r="F49" s="184">
        <v>0.433</v>
      </c>
      <c r="G49" s="183">
        <f t="shared" si="7"/>
        <v>42.757000000000005</v>
      </c>
      <c r="H49" s="187">
        <f t="shared" si="1"/>
        <v>0.0014825396173753075</v>
      </c>
      <c r="I49" s="186">
        <v>18.615</v>
      </c>
      <c r="J49" s="184">
        <v>25.969</v>
      </c>
      <c r="K49" s="185">
        <v>0.62</v>
      </c>
      <c r="L49" s="184">
        <v>4</v>
      </c>
      <c r="M49" s="183">
        <f t="shared" si="8"/>
        <v>49.204</v>
      </c>
      <c r="N49" s="189">
        <f t="shared" si="9"/>
        <v>-0.13102593285098763</v>
      </c>
      <c r="O49" s="188">
        <v>166.85600000000002</v>
      </c>
      <c r="P49" s="184">
        <v>307.244</v>
      </c>
      <c r="Q49" s="185">
        <v>10.206</v>
      </c>
      <c r="R49" s="184">
        <v>21.942999999999998</v>
      </c>
      <c r="S49" s="183">
        <f t="shared" si="10"/>
        <v>506.249</v>
      </c>
      <c r="T49" s="187">
        <f t="shared" si="5"/>
        <v>0.0018413937653881268</v>
      </c>
      <c r="U49" s="186">
        <v>143.87699999999995</v>
      </c>
      <c r="V49" s="184">
        <v>236.875</v>
      </c>
      <c r="W49" s="185">
        <v>7.745</v>
      </c>
      <c r="X49" s="184">
        <v>19.865</v>
      </c>
      <c r="Y49" s="183">
        <f t="shared" si="11"/>
        <v>408.36199999999997</v>
      </c>
      <c r="Z49" s="182">
        <f t="shared" si="12"/>
        <v>0.23970643693585614</v>
      </c>
    </row>
    <row r="50" spans="1:26" ht="18.75" customHeight="1">
      <c r="A50" s="190" t="s">
        <v>167</v>
      </c>
      <c r="B50" s="430" t="s">
        <v>430</v>
      </c>
      <c r="C50" s="188">
        <v>7.481999999999999</v>
      </c>
      <c r="D50" s="184">
        <v>31.723</v>
      </c>
      <c r="E50" s="185">
        <v>0.7</v>
      </c>
      <c r="F50" s="184">
        <v>1.06</v>
      </c>
      <c r="G50" s="183">
        <f t="shared" si="7"/>
        <v>40.965</v>
      </c>
      <c r="H50" s="187">
        <f t="shared" si="1"/>
        <v>0.0014204045051285047</v>
      </c>
      <c r="I50" s="186">
        <v>9.758</v>
      </c>
      <c r="J50" s="184">
        <v>33.381</v>
      </c>
      <c r="K50" s="185">
        <v>0.678</v>
      </c>
      <c r="L50" s="184">
        <v>0.715</v>
      </c>
      <c r="M50" s="183">
        <f t="shared" si="8"/>
        <v>44.532</v>
      </c>
      <c r="N50" s="189">
        <f t="shared" si="9"/>
        <v>-0.08009970358393947</v>
      </c>
      <c r="O50" s="188">
        <v>105.41</v>
      </c>
      <c r="P50" s="184">
        <v>342.9629999999998</v>
      </c>
      <c r="Q50" s="185">
        <v>4.166</v>
      </c>
      <c r="R50" s="184">
        <v>10.021999999999998</v>
      </c>
      <c r="S50" s="183">
        <f t="shared" si="10"/>
        <v>462.5609999999998</v>
      </c>
      <c r="T50" s="187">
        <f t="shared" si="5"/>
        <v>0.0016824861708599858</v>
      </c>
      <c r="U50" s="186">
        <v>113.38500000000008</v>
      </c>
      <c r="V50" s="184">
        <v>330.95599999999996</v>
      </c>
      <c r="W50" s="185">
        <v>37.675000000000026</v>
      </c>
      <c r="X50" s="184">
        <v>40.99699999999999</v>
      </c>
      <c r="Y50" s="183">
        <f t="shared" si="11"/>
        <v>523.013</v>
      </c>
      <c r="Z50" s="182">
        <f t="shared" si="12"/>
        <v>-0.11558412505998938</v>
      </c>
    </row>
    <row r="51" spans="1:26" ht="18.75" customHeight="1">
      <c r="A51" s="190" t="s">
        <v>461</v>
      </c>
      <c r="B51" s="430" t="s">
        <v>462</v>
      </c>
      <c r="C51" s="188">
        <v>10</v>
      </c>
      <c r="D51" s="184">
        <v>23.400000000000002</v>
      </c>
      <c r="E51" s="185">
        <v>0</v>
      </c>
      <c r="F51" s="184">
        <v>0</v>
      </c>
      <c r="G51" s="183">
        <f t="shared" si="7"/>
        <v>33.400000000000006</v>
      </c>
      <c r="H51" s="187">
        <f t="shared" si="1"/>
        <v>0.0011580986322785808</v>
      </c>
      <c r="I51" s="186">
        <v>2</v>
      </c>
      <c r="J51" s="184">
        <v>5</v>
      </c>
      <c r="K51" s="185"/>
      <c r="L51" s="184"/>
      <c r="M51" s="183">
        <f t="shared" si="8"/>
        <v>7</v>
      </c>
      <c r="N51" s="189">
        <f t="shared" si="9"/>
        <v>3.7714285714285722</v>
      </c>
      <c r="O51" s="188">
        <v>54.8</v>
      </c>
      <c r="P51" s="184">
        <v>145</v>
      </c>
      <c r="Q51" s="185"/>
      <c r="R51" s="184"/>
      <c r="S51" s="183">
        <f t="shared" si="10"/>
        <v>199.8</v>
      </c>
      <c r="T51" s="187">
        <f t="shared" si="5"/>
        <v>0.0007267381749387115</v>
      </c>
      <c r="U51" s="186">
        <v>43.54</v>
      </c>
      <c r="V51" s="184">
        <v>106.89999999999999</v>
      </c>
      <c r="W51" s="185">
        <v>0</v>
      </c>
      <c r="X51" s="184">
        <v>0</v>
      </c>
      <c r="Y51" s="183">
        <f t="shared" si="11"/>
        <v>150.44</v>
      </c>
      <c r="Z51" s="182">
        <f t="shared" si="12"/>
        <v>0.3281042275990429</v>
      </c>
    </row>
    <row r="52" spans="1:26" ht="18.75" customHeight="1">
      <c r="A52" s="190" t="s">
        <v>173</v>
      </c>
      <c r="B52" s="430" t="s">
        <v>437</v>
      </c>
      <c r="C52" s="188">
        <v>19.97</v>
      </c>
      <c r="D52" s="184">
        <v>10.000000000000002</v>
      </c>
      <c r="E52" s="185">
        <v>1.415</v>
      </c>
      <c r="F52" s="184">
        <v>0.9950000000000001</v>
      </c>
      <c r="G52" s="183">
        <f t="shared" si="7"/>
        <v>32.379999999999995</v>
      </c>
      <c r="H52" s="187">
        <f t="shared" si="1"/>
        <v>0.0011227315482988153</v>
      </c>
      <c r="I52" s="186">
        <v>30.82</v>
      </c>
      <c r="J52" s="184">
        <v>30.621000000000002</v>
      </c>
      <c r="K52" s="185">
        <v>10.849999999999998</v>
      </c>
      <c r="L52" s="184">
        <v>11.699000000000002</v>
      </c>
      <c r="M52" s="183">
        <f t="shared" si="8"/>
        <v>83.99</v>
      </c>
      <c r="N52" s="189">
        <f t="shared" si="9"/>
        <v>-0.6144779140373855</v>
      </c>
      <c r="O52" s="188">
        <v>187.081</v>
      </c>
      <c r="P52" s="184">
        <v>117.58800000000004</v>
      </c>
      <c r="Q52" s="185">
        <v>129.671</v>
      </c>
      <c r="R52" s="184">
        <v>101.06500000000001</v>
      </c>
      <c r="S52" s="183">
        <f t="shared" si="10"/>
        <v>535.4050000000001</v>
      </c>
      <c r="T52" s="187">
        <f t="shared" si="5"/>
        <v>0.0019474437064717761</v>
      </c>
      <c r="U52" s="186">
        <v>183.64199999999994</v>
      </c>
      <c r="V52" s="184">
        <v>144.03400000000005</v>
      </c>
      <c r="W52" s="185">
        <v>186.15300000000002</v>
      </c>
      <c r="X52" s="184">
        <v>174.529</v>
      </c>
      <c r="Y52" s="183">
        <f t="shared" si="11"/>
        <v>688.358</v>
      </c>
      <c r="Z52" s="182">
        <f t="shared" si="12"/>
        <v>-0.22219978557669107</v>
      </c>
    </row>
    <row r="53" spans="1:26" ht="18.75" customHeight="1">
      <c r="A53" s="190" t="s">
        <v>463</v>
      </c>
      <c r="B53" s="430" t="s">
        <v>464</v>
      </c>
      <c r="C53" s="188">
        <v>1.05</v>
      </c>
      <c r="D53" s="184">
        <v>29.88</v>
      </c>
      <c r="E53" s="185">
        <v>0.53</v>
      </c>
      <c r="F53" s="184">
        <v>0.37</v>
      </c>
      <c r="G53" s="183">
        <f t="shared" si="7"/>
        <v>31.830000000000002</v>
      </c>
      <c r="H53" s="187">
        <f t="shared" si="1"/>
        <v>0.0011036610618391383</v>
      </c>
      <c r="I53" s="186"/>
      <c r="J53" s="184"/>
      <c r="K53" s="185">
        <v>0.47</v>
      </c>
      <c r="L53" s="184">
        <v>0.47</v>
      </c>
      <c r="M53" s="183">
        <f t="shared" si="8"/>
        <v>0.94</v>
      </c>
      <c r="N53" s="189">
        <f t="shared" si="9"/>
        <v>32.861702127659576</v>
      </c>
      <c r="O53" s="188">
        <v>20.459000000000003</v>
      </c>
      <c r="P53" s="184">
        <v>161.381</v>
      </c>
      <c r="Q53" s="185">
        <v>24.170000000000005</v>
      </c>
      <c r="R53" s="184">
        <v>50.22200000000001</v>
      </c>
      <c r="S53" s="183">
        <f t="shared" si="10"/>
        <v>256.232</v>
      </c>
      <c r="T53" s="187">
        <f t="shared" si="5"/>
        <v>0.0009319998800845642</v>
      </c>
      <c r="U53" s="186">
        <v>0.8999999999999999</v>
      </c>
      <c r="V53" s="184">
        <v>60.39</v>
      </c>
      <c r="W53" s="185">
        <v>63.34499999999999</v>
      </c>
      <c r="X53" s="184">
        <v>153.47</v>
      </c>
      <c r="Y53" s="183">
        <f t="shared" si="11"/>
        <v>278.105</v>
      </c>
      <c r="Z53" s="182">
        <f t="shared" si="12"/>
        <v>-0.0786501501231549</v>
      </c>
    </row>
    <row r="54" spans="1:26" ht="18.75" customHeight="1">
      <c r="A54" s="190" t="s">
        <v>177</v>
      </c>
      <c r="B54" s="430" t="s">
        <v>439</v>
      </c>
      <c r="C54" s="188">
        <v>0</v>
      </c>
      <c r="D54" s="184">
        <v>0</v>
      </c>
      <c r="E54" s="185">
        <v>16.083</v>
      </c>
      <c r="F54" s="184">
        <v>14.764</v>
      </c>
      <c r="G54" s="183">
        <f t="shared" si="7"/>
        <v>30.846999999999998</v>
      </c>
      <c r="H54" s="187">
        <f t="shared" si="1"/>
        <v>0.0010695769014939334</v>
      </c>
      <c r="I54" s="186">
        <v>0</v>
      </c>
      <c r="J54" s="184">
        <v>0</v>
      </c>
      <c r="K54" s="185">
        <v>14.197</v>
      </c>
      <c r="L54" s="184">
        <v>2.752</v>
      </c>
      <c r="M54" s="183">
        <f t="shared" si="8"/>
        <v>16.948999999999998</v>
      </c>
      <c r="N54" s="189">
        <f t="shared" si="9"/>
        <v>0.8199893799044191</v>
      </c>
      <c r="O54" s="188">
        <v>0</v>
      </c>
      <c r="P54" s="184">
        <v>0</v>
      </c>
      <c r="Q54" s="185">
        <v>181.93800000000002</v>
      </c>
      <c r="R54" s="184">
        <v>219.67600000000004</v>
      </c>
      <c r="S54" s="183">
        <f t="shared" si="10"/>
        <v>401.61400000000003</v>
      </c>
      <c r="T54" s="187">
        <f t="shared" si="5"/>
        <v>0.0014608019288780566</v>
      </c>
      <c r="U54" s="186">
        <v>47.614999999999995</v>
      </c>
      <c r="V54" s="184">
        <v>57.07099999999999</v>
      </c>
      <c r="W54" s="185">
        <v>140.92999999999998</v>
      </c>
      <c r="X54" s="184">
        <v>203.148</v>
      </c>
      <c r="Y54" s="183">
        <f t="shared" si="11"/>
        <v>448.76399999999995</v>
      </c>
      <c r="Z54" s="182">
        <f t="shared" si="12"/>
        <v>-0.10506636004670589</v>
      </c>
    </row>
    <row r="55" spans="1:26" ht="18.75" customHeight="1">
      <c r="A55" s="190" t="s">
        <v>164</v>
      </c>
      <c r="B55" s="430" t="s">
        <v>429</v>
      </c>
      <c r="C55" s="188">
        <v>7.246999999999998</v>
      </c>
      <c r="D55" s="184">
        <v>21.226</v>
      </c>
      <c r="E55" s="185">
        <v>0.265</v>
      </c>
      <c r="F55" s="184">
        <v>0.44000000000000006</v>
      </c>
      <c r="G55" s="183">
        <f t="shared" si="7"/>
        <v>29.178</v>
      </c>
      <c r="H55" s="187">
        <f t="shared" si="1"/>
        <v>0.0010117066434917493</v>
      </c>
      <c r="I55" s="186">
        <v>4.38</v>
      </c>
      <c r="J55" s="184">
        <v>7.844000000000002</v>
      </c>
      <c r="K55" s="185">
        <v>2</v>
      </c>
      <c r="L55" s="184">
        <v>2.7</v>
      </c>
      <c r="M55" s="183">
        <f t="shared" si="8"/>
        <v>16.924000000000003</v>
      </c>
      <c r="N55" s="189">
        <f t="shared" si="9"/>
        <v>0.7240605057905929</v>
      </c>
      <c r="O55" s="188">
        <v>112.26500000000004</v>
      </c>
      <c r="P55" s="184">
        <v>236.0210000000001</v>
      </c>
      <c r="Q55" s="185">
        <v>7.929999999999997</v>
      </c>
      <c r="R55" s="184">
        <v>6.698999999999997</v>
      </c>
      <c r="S55" s="183">
        <f t="shared" si="10"/>
        <v>362.9150000000002</v>
      </c>
      <c r="T55" s="187">
        <f t="shared" si="5"/>
        <v>0.0013200409647541672</v>
      </c>
      <c r="U55" s="186">
        <v>102.52600000000001</v>
      </c>
      <c r="V55" s="184">
        <v>177.82800000000015</v>
      </c>
      <c r="W55" s="185">
        <v>5.984</v>
      </c>
      <c r="X55" s="184">
        <v>7.430000000000001</v>
      </c>
      <c r="Y55" s="183">
        <f t="shared" si="11"/>
        <v>293.76800000000014</v>
      </c>
      <c r="Z55" s="182">
        <f t="shared" si="12"/>
        <v>0.2353796192914137</v>
      </c>
    </row>
    <row r="56" spans="1:26" ht="18.75" customHeight="1">
      <c r="A56" s="190" t="s">
        <v>465</v>
      </c>
      <c r="B56" s="430" t="s">
        <v>465</v>
      </c>
      <c r="C56" s="188">
        <v>13.54</v>
      </c>
      <c r="D56" s="184">
        <v>12.48</v>
      </c>
      <c r="E56" s="185">
        <v>0.075</v>
      </c>
      <c r="F56" s="184">
        <v>0.065</v>
      </c>
      <c r="G56" s="183">
        <f t="shared" si="7"/>
        <v>26.16</v>
      </c>
      <c r="H56" s="187">
        <f t="shared" si="1"/>
        <v>0.0009070616832457385</v>
      </c>
      <c r="I56" s="186">
        <v>6.428</v>
      </c>
      <c r="J56" s="184">
        <v>7.0520000000000005</v>
      </c>
      <c r="K56" s="185">
        <v>0.295</v>
      </c>
      <c r="L56" s="184">
        <v>0.297</v>
      </c>
      <c r="M56" s="183">
        <f t="shared" si="8"/>
        <v>14.072000000000001</v>
      </c>
      <c r="N56" s="189">
        <f t="shared" si="9"/>
        <v>0.8590108015918134</v>
      </c>
      <c r="O56" s="188">
        <v>106.018</v>
      </c>
      <c r="P56" s="184">
        <v>100.70800000000001</v>
      </c>
      <c r="Q56" s="185">
        <v>5.719</v>
      </c>
      <c r="R56" s="184">
        <v>16.224</v>
      </c>
      <c r="S56" s="183">
        <f t="shared" si="10"/>
        <v>228.66899999999998</v>
      </c>
      <c r="T56" s="187">
        <f t="shared" si="5"/>
        <v>0.0008317442028281291</v>
      </c>
      <c r="U56" s="186">
        <v>67.33699999999999</v>
      </c>
      <c r="V56" s="184">
        <v>78.02500000000002</v>
      </c>
      <c r="W56" s="185">
        <v>33.68100000000002</v>
      </c>
      <c r="X56" s="184">
        <v>36.12900000000001</v>
      </c>
      <c r="Y56" s="183">
        <f t="shared" si="11"/>
        <v>215.17200000000005</v>
      </c>
      <c r="Z56" s="182">
        <f t="shared" si="12"/>
        <v>0.06272656293569767</v>
      </c>
    </row>
    <row r="57" spans="1:26" ht="18.75" customHeight="1">
      <c r="A57" s="190" t="s">
        <v>466</v>
      </c>
      <c r="B57" s="430" t="s">
        <v>467</v>
      </c>
      <c r="C57" s="188">
        <v>0</v>
      </c>
      <c r="D57" s="184">
        <v>22.473</v>
      </c>
      <c r="E57" s="185">
        <v>0.065</v>
      </c>
      <c r="F57" s="184">
        <v>0.06</v>
      </c>
      <c r="G57" s="183">
        <f t="shared" si="7"/>
        <v>22.598</v>
      </c>
      <c r="H57" s="187">
        <f t="shared" si="1"/>
        <v>0.0007835542782105198</v>
      </c>
      <c r="I57" s="186"/>
      <c r="J57" s="184"/>
      <c r="K57" s="185">
        <v>0.4570000000000001</v>
      </c>
      <c r="L57" s="184">
        <v>0.393</v>
      </c>
      <c r="M57" s="183">
        <f t="shared" si="8"/>
        <v>0.8500000000000001</v>
      </c>
      <c r="N57" s="189">
        <f t="shared" si="9"/>
        <v>25.585882352941173</v>
      </c>
      <c r="O57" s="188">
        <v>203.788</v>
      </c>
      <c r="P57" s="184">
        <v>554.8509999999999</v>
      </c>
      <c r="Q57" s="185">
        <v>11.129999999999997</v>
      </c>
      <c r="R57" s="184">
        <v>6.26</v>
      </c>
      <c r="S57" s="183">
        <f t="shared" si="10"/>
        <v>776.0289999999999</v>
      </c>
      <c r="T57" s="187">
        <f t="shared" si="5"/>
        <v>0.0028226721679655317</v>
      </c>
      <c r="U57" s="186"/>
      <c r="V57" s="184"/>
      <c r="W57" s="185">
        <v>1.7870000000000001</v>
      </c>
      <c r="X57" s="184">
        <v>1.539</v>
      </c>
      <c r="Y57" s="183">
        <f t="shared" si="11"/>
        <v>3.326</v>
      </c>
      <c r="Z57" s="182" t="str">
        <f t="shared" si="12"/>
        <v>  *  </v>
      </c>
    </row>
    <row r="58" spans="1:26" ht="18.75" customHeight="1">
      <c r="A58" s="190" t="s">
        <v>181</v>
      </c>
      <c r="B58" s="430" t="s">
        <v>468</v>
      </c>
      <c r="C58" s="188">
        <v>0</v>
      </c>
      <c r="D58" s="184">
        <v>0</v>
      </c>
      <c r="E58" s="185">
        <v>9.052</v>
      </c>
      <c r="F58" s="184">
        <v>11.819999999999999</v>
      </c>
      <c r="G58" s="183">
        <f t="shared" si="7"/>
        <v>20.872</v>
      </c>
      <c r="H58" s="187">
        <f t="shared" si="1"/>
        <v>0.0007237076243388782</v>
      </c>
      <c r="I58" s="186">
        <v>3</v>
      </c>
      <c r="J58" s="184">
        <v>30.5</v>
      </c>
      <c r="K58" s="185">
        <v>3.355</v>
      </c>
      <c r="L58" s="184">
        <v>7.886</v>
      </c>
      <c r="M58" s="183">
        <f t="shared" si="8"/>
        <v>44.741</v>
      </c>
      <c r="N58" s="189">
        <f t="shared" si="9"/>
        <v>-0.5334927694955409</v>
      </c>
      <c r="O58" s="188">
        <v>45.98</v>
      </c>
      <c r="P58" s="184">
        <v>141.72</v>
      </c>
      <c r="Q58" s="185">
        <v>127.715</v>
      </c>
      <c r="R58" s="184">
        <v>141.94400000000002</v>
      </c>
      <c r="S58" s="183">
        <f t="shared" si="10"/>
        <v>457.359</v>
      </c>
      <c r="T58" s="187">
        <f t="shared" si="5"/>
        <v>0.0016635647895485192</v>
      </c>
      <c r="U58" s="186">
        <v>170.9</v>
      </c>
      <c r="V58" s="184">
        <v>305.06</v>
      </c>
      <c r="W58" s="185">
        <v>24.969</v>
      </c>
      <c r="X58" s="184">
        <v>177.38199999999998</v>
      </c>
      <c r="Y58" s="183">
        <f t="shared" si="11"/>
        <v>678.311</v>
      </c>
      <c r="Z58" s="182">
        <f t="shared" si="12"/>
        <v>-0.32573848868734256</v>
      </c>
    </row>
    <row r="59" spans="1:26" ht="18.75" customHeight="1" thickBot="1">
      <c r="A59" s="181" t="s">
        <v>58</v>
      </c>
      <c r="B59" s="431" t="s">
        <v>58</v>
      </c>
      <c r="C59" s="179">
        <v>45.907</v>
      </c>
      <c r="D59" s="175">
        <v>78.50600000000001</v>
      </c>
      <c r="E59" s="176">
        <v>140.94600000000003</v>
      </c>
      <c r="F59" s="175">
        <v>179.27</v>
      </c>
      <c r="G59" s="174">
        <f t="shared" si="7"/>
        <v>444.629</v>
      </c>
      <c r="H59" s="178">
        <f t="shared" si="1"/>
        <v>0.015416893316508773</v>
      </c>
      <c r="I59" s="177">
        <v>413.77099999999996</v>
      </c>
      <c r="J59" s="175">
        <v>409.22400000000005</v>
      </c>
      <c r="K59" s="176">
        <v>205.84200000000013</v>
      </c>
      <c r="L59" s="175">
        <v>309.3209999999999</v>
      </c>
      <c r="M59" s="174">
        <f t="shared" si="8"/>
        <v>1338.1580000000001</v>
      </c>
      <c r="N59" s="180">
        <f t="shared" si="9"/>
        <v>-0.667730566943515</v>
      </c>
      <c r="O59" s="179">
        <v>563.352</v>
      </c>
      <c r="P59" s="175">
        <v>1041.584</v>
      </c>
      <c r="Q59" s="176">
        <v>1949.6119999999992</v>
      </c>
      <c r="R59" s="175">
        <v>2846.8259999999996</v>
      </c>
      <c r="S59" s="174">
        <f t="shared" si="10"/>
        <v>6401.373999999999</v>
      </c>
      <c r="T59" s="178">
        <f t="shared" si="5"/>
        <v>0.023283898187488078</v>
      </c>
      <c r="U59" s="177">
        <v>2600.0879999999997</v>
      </c>
      <c r="V59" s="175">
        <v>3184.016</v>
      </c>
      <c r="W59" s="176">
        <v>2097.587000000001</v>
      </c>
      <c r="X59" s="175">
        <v>2811.4320000000025</v>
      </c>
      <c r="Y59" s="174">
        <f t="shared" si="11"/>
        <v>10693.123000000003</v>
      </c>
      <c r="Z59" s="173">
        <f t="shared" si="12"/>
        <v>-0.40135599300597247</v>
      </c>
    </row>
    <row r="60" spans="1:2" ht="16.5" thickTop="1">
      <c r="A60" s="172" t="s">
        <v>44</v>
      </c>
      <c r="B60" s="172"/>
    </row>
    <row r="61" spans="1:2" ht="15.75">
      <c r="A61" s="172" t="s">
        <v>43</v>
      </c>
      <c r="B61" s="172"/>
    </row>
    <row r="62" spans="1:3" ht="14.25">
      <c r="A62" s="432" t="s">
        <v>127</v>
      </c>
      <c r="B62" s="433"/>
      <c r="C62" s="433"/>
    </row>
  </sheetData>
  <sheetProtection/>
  <mergeCells count="27">
    <mergeCell ref="S7:S8"/>
    <mergeCell ref="U7:V7"/>
    <mergeCell ref="W7:X7"/>
    <mergeCell ref="N6:N8"/>
    <mergeCell ref="O6:S6"/>
    <mergeCell ref="T6:T8"/>
    <mergeCell ref="U6:Y6"/>
    <mergeCell ref="Z6:Z8"/>
    <mergeCell ref="C7:D7"/>
    <mergeCell ref="E7:F7"/>
    <mergeCell ref="G7:G8"/>
    <mergeCell ref="I7:J7"/>
    <mergeCell ref="K7:L7"/>
    <mergeCell ref="Y7:Y8"/>
    <mergeCell ref="M7:M8"/>
    <mergeCell ref="O7:P7"/>
    <mergeCell ref="Q7:R7"/>
    <mergeCell ref="Y1:Z1"/>
    <mergeCell ref="A3:Z3"/>
    <mergeCell ref="A4:Z4"/>
    <mergeCell ref="A5:A8"/>
    <mergeCell ref="B5:B8"/>
    <mergeCell ref="C5:N5"/>
    <mergeCell ref="O5:Z5"/>
    <mergeCell ref="C6:G6"/>
    <mergeCell ref="H6:H8"/>
    <mergeCell ref="I6:M6"/>
  </mergeCells>
  <conditionalFormatting sqref="Z60:Z65536 N60:N65536 Z3 N3 N5:N8 Z5:Z8">
    <cfRule type="cellIs" priority="3" dxfId="75" operator="lessThan" stopIfTrue="1">
      <formula>0</formula>
    </cfRule>
  </conditionalFormatting>
  <conditionalFormatting sqref="Z9:Z59 N9:N59">
    <cfRule type="cellIs" priority="4" dxfId="75" operator="lessThan" stopIfTrue="1">
      <formula>0</formula>
    </cfRule>
    <cfRule type="cellIs" priority="5" dxfId="77" operator="greaterThanOrEqual" stopIfTrue="1">
      <formula>0</formula>
    </cfRule>
  </conditionalFormatting>
  <conditionalFormatting sqref="H6:H8">
    <cfRule type="cellIs" priority="2" dxfId="75" operator="lessThan" stopIfTrue="1">
      <formula>0</formula>
    </cfRule>
  </conditionalFormatting>
  <conditionalFormatting sqref="T6:T8">
    <cfRule type="cellIs" priority="1" dxfId="75" operator="lessThan" stopIfTrue="1">
      <formula>0</formula>
    </cfRule>
  </conditionalFormatting>
  <hyperlinks>
    <hyperlink ref="Y1:Z1" location="INDICE!A1" display="Volver al Indice"/>
  </hyperlinks>
  <printOptions/>
  <pageMargins left="0.2" right="0.22" top="0.54" bottom="0.1968503937007874" header="0.15748031496062992" footer="0.15748031496062992"/>
  <pageSetup horizontalDpi="600" verticalDpi="600" orientation="landscape" scale="4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30"/>
  </sheetPr>
  <dimension ref="A1:Z26"/>
  <sheetViews>
    <sheetView showGridLines="0" zoomScale="76" zoomScaleNormal="76" zoomScalePageLayoutView="0" workbookViewId="0" topLeftCell="A1">
      <selection activeCell="B14" sqref="B14"/>
    </sheetView>
  </sheetViews>
  <sheetFormatPr defaultColWidth="8.00390625" defaultRowHeight="15"/>
  <cols>
    <col min="1" max="1" width="25.421875" style="171" customWidth="1"/>
    <col min="2" max="2" width="38.140625" style="171" customWidth="1"/>
    <col min="3" max="4" width="12.421875" style="171" bestFit="1" customWidth="1"/>
    <col min="5" max="5" width="8.57421875" style="171" bestFit="1" customWidth="1"/>
    <col min="6" max="6" width="10.57421875" style="171" bestFit="1" customWidth="1"/>
    <col min="7" max="7" width="11.7109375" style="171" customWidth="1"/>
    <col min="8" max="8" width="10.7109375" style="171" customWidth="1"/>
    <col min="9" max="10" width="11.57421875" style="171" bestFit="1" customWidth="1"/>
    <col min="11" max="11" width="9.00390625" style="171" bestFit="1" customWidth="1"/>
    <col min="12" max="12" width="10.57421875" style="171" bestFit="1" customWidth="1"/>
    <col min="13" max="13" width="11.57421875" style="171" bestFit="1" customWidth="1"/>
    <col min="14" max="14" width="9.421875" style="171" customWidth="1"/>
    <col min="15" max="15" width="11.57421875" style="171" bestFit="1" customWidth="1"/>
    <col min="16" max="16" width="12.421875" style="171" bestFit="1" customWidth="1"/>
    <col min="17" max="17" width="9.421875" style="171" customWidth="1"/>
    <col min="18" max="18" width="10.57421875" style="171" bestFit="1" customWidth="1"/>
    <col min="19" max="19" width="11.8515625" style="171" customWidth="1"/>
    <col min="20" max="20" width="10.140625" style="171" customWidth="1"/>
    <col min="21" max="22" width="11.57421875" style="171" bestFit="1" customWidth="1"/>
    <col min="23" max="24" width="10.28125" style="171" customWidth="1"/>
    <col min="25" max="25" width="11.57421875" style="171" bestFit="1" customWidth="1"/>
    <col min="26" max="26" width="9.8515625" style="171" bestFit="1" customWidth="1"/>
    <col min="27" max="16384" width="8.00390625" style="171" customWidth="1"/>
  </cols>
  <sheetData>
    <row r="1" spans="25:26" ht="18.75" thickBot="1">
      <c r="Y1" s="672" t="s">
        <v>28</v>
      </c>
      <c r="Z1" s="673"/>
    </row>
    <row r="2" ht="5.25" customHeight="1" thickBot="1"/>
    <row r="3" spans="1:26" ht="24.75" customHeight="1" thickTop="1">
      <c r="A3" s="674" t="s">
        <v>128</v>
      </c>
      <c r="B3" s="675"/>
      <c r="C3" s="675"/>
      <c r="D3" s="675"/>
      <c r="E3" s="675"/>
      <c r="F3" s="675"/>
      <c r="G3" s="675"/>
      <c r="H3" s="675"/>
      <c r="I3" s="675"/>
      <c r="J3" s="675"/>
      <c r="K3" s="675"/>
      <c r="L3" s="675"/>
      <c r="M3" s="675"/>
      <c r="N3" s="675"/>
      <c r="O3" s="675"/>
      <c r="P3" s="675"/>
      <c r="Q3" s="675"/>
      <c r="R3" s="675"/>
      <c r="S3" s="675"/>
      <c r="T3" s="675"/>
      <c r="U3" s="675"/>
      <c r="V3" s="675"/>
      <c r="W3" s="675"/>
      <c r="X3" s="675"/>
      <c r="Y3" s="675"/>
      <c r="Z3" s="676"/>
    </row>
    <row r="4" spans="1:26" ht="21" customHeight="1" thickBot="1">
      <c r="A4" s="688" t="s">
        <v>46</v>
      </c>
      <c r="B4" s="689"/>
      <c r="C4" s="689"/>
      <c r="D4" s="689"/>
      <c r="E4" s="689"/>
      <c r="F4" s="689"/>
      <c r="G4" s="689"/>
      <c r="H4" s="689"/>
      <c r="I4" s="689"/>
      <c r="J4" s="689"/>
      <c r="K4" s="689"/>
      <c r="L4" s="689"/>
      <c r="M4" s="689"/>
      <c r="N4" s="689"/>
      <c r="O4" s="689"/>
      <c r="P4" s="689"/>
      <c r="Q4" s="689"/>
      <c r="R4" s="689"/>
      <c r="S4" s="689"/>
      <c r="T4" s="689"/>
      <c r="U4" s="689"/>
      <c r="V4" s="689"/>
      <c r="W4" s="689"/>
      <c r="X4" s="689"/>
      <c r="Y4" s="689"/>
      <c r="Z4" s="690"/>
    </row>
    <row r="5" spans="1:26" s="217" customFormat="1" ht="19.5" customHeight="1" thickBot="1" thickTop="1">
      <c r="A5" s="770" t="s">
        <v>123</v>
      </c>
      <c r="B5" s="770" t="s">
        <v>124</v>
      </c>
      <c r="C5" s="692" t="s">
        <v>37</v>
      </c>
      <c r="D5" s="693"/>
      <c r="E5" s="693"/>
      <c r="F5" s="693"/>
      <c r="G5" s="693"/>
      <c r="H5" s="693"/>
      <c r="I5" s="693"/>
      <c r="J5" s="693"/>
      <c r="K5" s="694"/>
      <c r="L5" s="694"/>
      <c r="M5" s="694"/>
      <c r="N5" s="695"/>
      <c r="O5" s="696" t="s">
        <v>36</v>
      </c>
      <c r="P5" s="693"/>
      <c r="Q5" s="693"/>
      <c r="R5" s="693"/>
      <c r="S5" s="693"/>
      <c r="T5" s="693"/>
      <c r="U5" s="693"/>
      <c r="V5" s="693"/>
      <c r="W5" s="693"/>
      <c r="X5" s="693"/>
      <c r="Y5" s="693"/>
      <c r="Z5" s="695"/>
    </row>
    <row r="6" spans="1:26" s="216" customFormat="1" ht="26.25" customHeight="1" thickBot="1">
      <c r="A6" s="771"/>
      <c r="B6" s="771"/>
      <c r="C6" s="684" t="s">
        <v>202</v>
      </c>
      <c r="D6" s="685"/>
      <c r="E6" s="685"/>
      <c r="F6" s="685"/>
      <c r="G6" s="686"/>
      <c r="H6" s="681" t="s">
        <v>35</v>
      </c>
      <c r="I6" s="684" t="s">
        <v>203</v>
      </c>
      <c r="J6" s="685"/>
      <c r="K6" s="685"/>
      <c r="L6" s="685"/>
      <c r="M6" s="686"/>
      <c r="N6" s="681" t="s">
        <v>34</v>
      </c>
      <c r="O6" s="691" t="s">
        <v>205</v>
      </c>
      <c r="P6" s="685"/>
      <c r="Q6" s="685"/>
      <c r="R6" s="685"/>
      <c r="S6" s="685"/>
      <c r="T6" s="681" t="s">
        <v>35</v>
      </c>
      <c r="U6" s="691" t="s">
        <v>206</v>
      </c>
      <c r="V6" s="685"/>
      <c r="W6" s="685"/>
      <c r="X6" s="685"/>
      <c r="Y6" s="685"/>
      <c r="Z6" s="681" t="s">
        <v>34</v>
      </c>
    </row>
    <row r="7" spans="1:26" s="211" customFormat="1" ht="26.25" customHeight="1">
      <c r="A7" s="772"/>
      <c r="B7" s="772"/>
      <c r="C7" s="664" t="s">
        <v>22</v>
      </c>
      <c r="D7" s="665"/>
      <c r="E7" s="666" t="s">
        <v>21</v>
      </c>
      <c r="F7" s="667"/>
      <c r="G7" s="668" t="s">
        <v>17</v>
      </c>
      <c r="H7" s="682"/>
      <c r="I7" s="664" t="s">
        <v>22</v>
      </c>
      <c r="J7" s="665"/>
      <c r="K7" s="666" t="s">
        <v>21</v>
      </c>
      <c r="L7" s="667"/>
      <c r="M7" s="668" t="s">
        <v>17</v>
      </c>
      <c r="N7" s="682"/>
      <c r="O7" s="665" t="s">
        <v>22</v>
      </c>
      <c r="P7" s="665"/>
      <c r="Q7" s="670" t="s">
        <v>21</v>
      </c>
      <c r="R7" s="665"/>
      <c r="S7" s="668" t="s">
        <v>17</v>
      </c>
      <c r="T7" s="682"/>
      <c r="U7" s="671" t="s">
        <v>22</v>
      </c>
      <c r="V7" s="667"/>
      <c r="W7" s="666" t="s">
        <v>21</v>
      </c>
      <c r="X7" s="687"/>
      <c r="Y7" s="668" t="s">
        <v>17</v>
      </c>
      <c r="Z7" s="682"/>
    </row>
    <row r="8" spans="1:26" s="211" customFormat="1" ht="30" thickBot="1">
      <c r="A8" s="773"/>
      <c r="B8" s="773"/>
      <c r="C8" s="214" t="s">
        <v>19</v>
      </c>
      <c r="D8" s="212" t="s">
        <v>18</v>
      </c>
      <c r="E8" s="213" t="s">
        <v>19</v>
      </c>
      <c r="F8" s="212" t="s">
        <v>18</v>
      </c>
      <c r="G8" s="669"/>
      <c r="H8" s="683"/>
      <c r="I8" s="214" t="s">
        <v>19</v>
      </c>
      <c r="J8" s="212" t="s">
        <v>18</v>
      </c>
      <c r="K8" s="213" t="s">
        <v>19</v>
      </c>
      <c r="L8" s="212" t="s">
        <v>18</v>
      </c>
      <c r="M8" s="669"/>
      <c r="N8" s="683"/>
      <c r="O8" s="215" t="s">
        <v>19</v>
      </c>
      <c r="P8" s="212" t="s">
        <v>18</v>
      </c>
      <c r="Q8" s="213" t="s">
        <v>19</v>
      </c>
      <c r="R8" s="212" t="s">
        <v>18</v>
      </c>
      <c r="S8" s="669"/>
      <c r="T8" s="683"/>
      <c r="U8" s="214" t="s">
        <v>19</v>
      </c>
      <c r="V8" s="212" t="s">
        <v>18</v>
      </c>
      <c r="W8" s="213" t="s">
        <v>19</v>
      </c>
      <c r="X8" s="212" t="s">
        <v>18</v>
      </c>
      <c r="Y8" s="669"/>
      <c r="Z8" s="683"/>
    </row>
    <row r="9" spans="1:26" s="200" customFormat="1" ht="18" customHeight="1" thickBot="1" thickTop="1">
      <c r="A9" s="210" t="s">
        <v>24</v>
      </c>
      <c r="B9" s="428"/>
      <c r="C9" s="209">
        <f>SUM(C10:C23)</f>
        <v>301195</v>
      </c>
      <c r="D9" s="203">
        <f>SUM(D10:D23)</f>
        <v>357690</v>
      </c>
      <c r="E9" s="204">
        <f>SUM(E10:E23)</f>
        <v>2262</v>
      </c>
      <c r="F9" s="203">
        <f>SUM(F10:F23)</f>
        <v>1336</v>
      </c>
      <c r="G9" s="202">
        <f aca="true" t="shared" si="0" ref="G9:G17">SUM(C9:F9)</f>
        <v>662483</v>
      </c>
      <c r="H9" s="206">
        <f aca="true" t="shared" si="1" ref="H9:H23">G9/$G$9</f>
        <v>1</v>
      </c>
      <c r="I9" s="205">
        <f>SUM(I10:I23)</f>
        <v>278636</v>
      </c>
      <c r="J9" s="203">
        <f>SUM(J10:J23)</f>
        <v>336863</v>
      </c>
      <c r="K9" s="204">
        <f>SUM(K10:K23)</f>
        <v>3271</v>
      </c>
      <c r="L9" s="203">
        <f>SUM(L10:L23)</f>
        <v>3076</v>
      </c>
      <c r="M9" s="202">
        <f aca="true" t="shared" si="2" ref="M9:M23">SUM(I9:L9)</f>
        <v>621846</v>
      </c>
      <c r="N9" s="208">
        <f aca="true" t="shared" si="3" ref="N9:N17">IF(ISERROR(G9/M9-1),"         /0",(G9/M9-1))</f>
        <v>0.06534897707792608</v>
      </c>
      <c r="O9" s="207">
        <f>SUM(O10:O23)</f>
        <v>3483261</v>
      </c>
      <c r="P9" s="203">
        <f>SUM(P10:P23)</f>
        <v>3423865</v>
      </c>
      <c r="Q9" s="204">
        <f>SUM(Q10:Q23)</f>
        <v>29287</v>
      </c>
      <c r="R9" s="203">
        <f>SUM(R10:R23)</f>
        <v>26909</v>
      </c>
      <c r="S9" s="202">
        <f aca="true" t="shared" si="4" ref="S9:S17">SUM(O9:R9)</f>
        <v>6963322</v>
      </c>
      <c r="T9" s="206">
        <f aca="true" t="shared" si="5" ref="T9:T23">S9/$S$9</f>
        <v>1</v>
      </c>
      <c r="U9" s="205">
        <f>SUM(U10:U23)</f>
        <v>3098787</v>
      </c>
      <c r="V9" s="203">
        <f>SUM(V10:V23)</f>
        <v>3062053</v>
      </c>
      <c r="W9" s="204">
        <f>SUM(W10:W23)</f>
        <v>36151</v>
      </c>
      <c r="X9" s="203">
        <f>SUM(X10:X23)</f>
        <v>36754</v>
      </c>
      <c r="Y9" s="202">
        <f aca="true" t="shared" si="6" ref="Y9:Y17">SUM(U9:X9)</f>
        <v>6233745</v>
      </c>
      <c r="Z9" s="201">
        <f>IF(ISERROR(S9/Y9-1),"         /0",(S9/Y9-1))</f>
        <v>0.11703670907295693</v>
      </c>
    </row>
    <row r="10" spans="1:26" ht="21" customHeight="1" thickTop="1">
      <c r="A10" s="199" t="s">
        <v>147</v>
      </c>
      <c r="B10" s="429" t="s">
        <v>411</v>
      </c>
      <c r="C10" s="197">
        <v>209829</v>
      </c>
      <c r="D10" s="193">
        <v>225056</v>
      </c>
      <c r="E10" s="194">
        <v>913</v>
      </c>
      <c r="F10" s="193">
        <v>132</v>
      </c>
      <c r="G10" s="192">
        <f t="shared" si="0"/>
        <v>435930</v>
      </c>
      <c r="H10" s="196">
        <f t="shared" si="1"/>
        <v>0.6580244323250559</v>
      </c>
      <c r="I10" s="195">
        <v>178720</v>
      </c>
      <c r="J10" s="193">
        <v>199111</v>
      </c>
      <c r="K10" s="194">
        <v>1628</v>
      </c>
      <c r="L10" s="193">
        <v>1021</v>
      </c>
      <c r="M10" s="192">
        <f t="shared" si="2"/>
        <v>380480</v>
      </c>
      <c r="N10" s="198">
        <f t="shared" si="3"/>
        <v>0.14573696383515555</v>
      </c>
      <c r="O10" s="197">
        <v>2301047</v>
      </c>
      <c r="P10" s="193">
        <v>2279429</v>
      </c>
      <c r="Q10" s="194">
        <v>9708</v>
      </c>
      <c r="R10" s="193">
        <v>9619</v>
      </c>
      <c r="S10" s="192">
        <f t="shared" si="4"/>
        <v>4599803</v>
      </c>
      <c r="T10" s="196">
        <f t="shared" si="5"/>
        <v>0.6605759434936371</v>
      </c>
      <c r="U10" s="195">
        <v>1903757</v>
      </c>
      <c r="V10" s="193">
        <v>1898234</v>
      </c>
      <c r="W10" s="194">
        <v>13342</v>
      </c>
      <c r="X10" s="193">
        <v>13541</v>
      </c>
      <c r="Y10" s="192">
        <f t="shared" si="6"/>
        <v>3828874</v>
      </c>
      <c r="Z10" s="191">
        <f aca="true" t="shared" si="7" ref="Z10:Z17">IF(ISERROR(S10/Y10-1),"         /0",IF(S10/Y10&gt;5,"  *  ",(S10/Y10-1)))</f>
        <v>0.20134613988342265</v>
      </c>
    </row>
    <row r="11" spans="1:26" ht="21" customHeight="1">
      <c r="A11" s="190" t="s">
        <v>148</v>
      </c>
      <c r="B11" s="430" t="s">
        <v>412</v>
      </c>
      <c r="C11" s="188">
        <v>34767</v>
      </c>
      <c r="D11" s="184">
        <v>44432</v>
      </c>
      <c r="E11" s="185">
        <v>62</v>
      </c>
      <c r="F11" s="184">
        <v>25</v>
      </c>
      <c r="G11" s="183">
        <f t="shared" si="0"/>
        <v>79286</v>
      </c>
      <c r="H11" s="187">
        <f t="shared" si="1"/>
        <v>0.11968005216737637</v>
      </c>
      <c r="I11" s="186">
        <v>38959</v>
      </c>
      <c r="J11" s="184">
        <v>46382</v>
      </c>
      <c r="K11" s="185">
        <v>121</v>
      </c>
      <c r="L11" s="184">
        <v>206</v>
      </c>
      <c r="M11" s="192">
        <f t="shared" si="2"/>
        <v>85668</v>
      </c>
      <c r="N11" s="189">
        <f t="shared" si="3"/>
        <v>-0.07449689498996126</v>
      </c>
      <c r="O11" s="188">
        <v>417500</v>
      </c>
      <c r="P11" s="184">
        <v>402218</v>
      </c>
      <c r="Q11" s="185">
        <v>2107</v>
      </c>
      <c r="R11" s="184">
        <v>1745</v>
      </c>
      <c r="S11" s="183">
        <f t="shared" si="4"/>
        <v>823570</v>
      </c>
      <c r="T11" s="187">
        <f t="shared" si="5"/>
        <v>0.11827257162601414</v>
      </c>
      <c r="U11" s="186">
        <v>417297</v>
      </c>
      <c r="V11" s="184">
        <v>402399</v>
      </c>
      <c r="W11" s="185">
        <v>2017</v>
      </c>
      <c r="X11" s="184">
        <v>2476</v>
      </c>
      <c r="Y11" s="183">
        <f t="shared" si="6"/>
        <v>824189</v>
      </c>
      <c r="Z11" s="182">
        <f t="shared" si="7"/>
        <v>-0.0007510413266860194</v>
      </c>
    </row>
    <row r="12" spans="1:26" ht="21" customHeight="1">
      <c r="A12" s="190" t="s">
        <v>149</v>
      </c>
      <c r="B12" s="430" t="s">
        <v>413</v>
      </c>
      <c r="C12" s="188">
        <v>22902</v>
      </c>
      <c r="D12" s="184">
        <v>37754</v>
      </c>
      <c r="E12" s="185">
        <v>38</v>
      </c>
      <c r="F12" s="184">
        <v>98</v>
      </c>
      <c r="G12" s="183">
        <f t="shared" si="0"/>
        <v>60792</v>
      </c>
      <c r="H12" s="187">
        <f t="shared" si="1"/>
        <v>0.0917638641293437</v>
      </c>
      <c r="I12" s="186">
        <v>23546</v>
      </c>
      <c r="J12" s="184">
        <v>38012</v>
      </c>
      <c r="K12" s="185">
        <v>57</v>
      </c>
      <c r="L12" s="184">
        <v>261</v>
      </c>
      <c r="M12" s="192">
        <f t="shared" si="2"/>
        <v>61876</v>
      </c>
      <c r="N12" s="189">
        <f t="shared" si="3"/>
        <v>-0.017518908785312592</v>
      </c>
      <c r="O12" s="188">
        <v>311531</v>
      </c>
      <c r="P12" s="184">
        <v>293770</v>
      </c>
      <c r="Q12" s="185">
        <v>345</v>
      </c>
      <c r="R12" s="184">
        <v>424</v>
      </c>
      <c r="S12" s="183">
        <f t="shared" si="4"/>
        <v>606070</v>
      </c>
      <c r="T12" s="187">
        <f t="shared" si="5"/>
        <v>0.08703748009929743</v>
      </c>
      <c r="U12" s="186">
        <v>302994</v>
      </c>
      <c r="V12" s="184">
        <v>298683</v>
      </c>
      <c r="W12" s="185">
        <v>287</v>
      </c>
      <c r="X12" s="184">
        <v>664</v>
      </c>
      <c r="Y12" s="183">
        <f t="shared" si="6"/>
        <v>602628</v>
      </c>
      <c r="Z12" s="182">
        <f t="shared" si="7"/>
        <v>0.005711649641237937</v>
      </c>
    </row>
    <row r="13" spans="1:26" ht="21" customHeight="1">
      <c r="A13" s="190" t="s">
        <v>150</v>
      </c>
      <c r="B13" s="430" t="s">
        <v>469</v>
      </c>
      <c r="C13" s="188">
        <v>10082</v>
      </c>
      <c r="D13" s="184">
        <v>14556</v>
      </c>
      <c r="E13" s="185">
        <v>281</v>
      </c>
      <c r="F13" s="184">
        <v>244</v>
      </c>
      <c r="G13" s="183">
        <f t="shared" si="0"/>
        <v>25163</v>
      </c>
      <c r="H13" s="187">
        <f>G13/$G$9</f>
        <v>0.03798286144701071</v>
      </c>
      <c r="I13" s="186">
        <v>11493</v>
      </c>
      <c r="J13" s="184">
        <v>16655</v>
      </c>
      <c r="K13" s="185">
        <v>43</v>
      </c>
      <c r="L13" s="184">
        <v>19</v>
      </c>
      <c r="M13" s="192">
        <f t="shared" si="2"/>
        <v>28210</v>
      </c>
      <c r="N13" s="189">
        <f t="shared" si="3"/>
        <v>-0.10801134349521446</v>
      </c>
      <c r="O13" s="188">
        <v>143077</v>
      </c>
      <c r="P13" s="184">
        <v>150961</v>
      </c>
      <c r="Q13" s="185">
        <v>5771</v>
      </c>
      <c r="R13" s="184">
        <v>4999</v>
      </c>
      <c r="S13" s="183">
        <f t="shared" si="4"/>
        <v>304808</v>
      </c>
      <c r="T13" s="187">
        <f>S13/$S$9</f>
        <v>0.04377335989919754</v>
      </c>
      <c r="U13" s="186">
        <v>154218</v>
      </c>
      <c r="V13" s="184">
        <v>161223</v>
      </c>
      <c r="W13" s="185">
        <v>5660</v>
      </c>
      <c r="X13" s="184">
        <v>5226</v>
      </c>
      <c r="Y13" s="183">
        <f t="shared" si="6"/>
        <v>326327</v>
      </c>
      <c r="Z13" s="182">
        <f t="shared" si="7"/>
        <v>-0.06594305711755388</v>
      </c>
    </row>
    <row r="14" spans="1:26" ht="21" customHeight="1">
      <c r="A14" s="190" t="s">
        <v>151</v>
      </c>
      <c r="B14" s="430" t="s">
        <v>415</v>
      </c>
      <c r="C14" s="188">
        <v>9094</v>
      </c>
      <c r="D14" s="184">
        <v>12139</v>
      </c>
      <c r="E14" s="185">
        <v>16</v>
      </c>
      <c r="F14" s="184">
        <v>0</v>
      </c>
      <c r="G14" s="183">
        <f>SUM(C14:F14)</f>
        <v>21249</v>
      </c>
      <c r="H14" s="187">
        <f>G14/$G$9</f>
        <v>0.032074785315245824</v>
      </c>
      <c r="I14" s="186">
        <v>10438</v>
      </c>
      <c r="J14" s="184">
        <v>13298</v>
      </c>
      <c r="K14" s="185">
        <v>33</v>
      </c>
      <c r="L14" s="184">
        <v>32</v>
      </c>
      <c r="M14" s="192">
        <f t="shared" si="2"/>
        <v>23801</v>
      </c>
      <c r="N14" s="189">
        <f>IF(ISERROR(G14/M14-1),"         /0",(G14/M14-1))</f>
        <v>-0.10722238561404984</v>
      </c>
      <c r="O14" s="188">
        <v>107316</v>
      </c>
      <c r="P14" s="184">
        <v>105082</v>
      </c>
      <c r="Q14" s="185">
        <v>356</v>
      </c>
      <c r="R14" s="184">
        <v>119</v>
      </c>
      <c r="S14" s="183">
        <f>SUM(O14:R14)</f>
        <v>212873</v>
      </c>
      <c r="T14" s="187">
        <f>S14/$S$9</f>
        <v>0.03057060983249087</v>
      </c>
      <c r="U14" s="186">
        <v>119539</v>
      </c>
      <c r="V14" s="184">
        <v>115868</v>
      </c>
      <c r="W14" s="185">
        <v>159</v>
      </c>
      <c r="X14" s="184">
        <v>301</v>
      </c>
      <c r="Y14" s="183">
        <f>SUM(U14:X14)</f>
        <v>235867</v>
      </c>
      <c r="Z14" s="182">
        <f>IF(ISERROR(S14/Y14-1),"         /0",IF(S14/Y14&gt;5,"  *  ",(S14/Y14-1)))</f>
        <v>-0.097487143178147</v>
      </c>
    </row>
    <row r="15" spans="1:26" ht="21" customHeight="1">
      <c r="A15" s="190" t="s">
        <v>157</v>
      </c>
      <c r="B15" s="430" t="s">
        <v>421</v>
      </c>
      <c r="C15" s="188">
        <v>4386</v>
      </c>
      <c r="D15" s="184">
        <v>8975</v>
      </c>
      <c r="E15" s="185">
        <v>82</v>
      </c>
      <c r="F15" s="184">
        <v>2</v>
      </c>
      <c r="G15" s="183">
        <f>SUM(C15:F15)</f>
        <v>13445</v>
      </c>
      <c r="H15" s="187">
        <f>G15/$G$9</f>
        <v>0.02029486039641772</v>
      </c>
      <c r="I15" s="186">
        <v>5613</v>
      </c>
      <c r="J15" s="184">
        <v>10180</v>
      </c>
      <c r="K15" s="185">
        <v>2</v>
      </c>
      <c r="L15" s="184">
        <v>32</v>
      </c>
      <c r="M15" s="192">
        <f t="shared" si="2"/>
        <v>15827</v>
      </c>
      <c r="N15" s="189">
        <f>IF(ISERROR(G15/M15-1),"         /0",(G15/M15-1))</f>
        <v>-0.1505023061856321</v>
      </c>
      <c r="O15" s="188">
        <v>69685</v>
      </c>
      <c r="P15" s="184">
        <v>70438</v>
      </c>
      <c r="Q15" s="185">
        <v>227</v>
      </c>
      <c r="R15" s="184">
        <v>24</v>
      </c>
      <c r="S15" s="183">
        <f>SUM(O15:R15)</f>
        <v>140374</v>
      </c>
      <c r="T15" s="187">
        <f>S15/$S$9</f>
        <v>0.02015905626653485</v>
      </c>
      <c r="U15" s="186">
        <v>75714</v>
      </c>
      <c r="V15" s="184">
        <v>74581</v>
      </c>
      <c r="W15" s="185">
        <v>16</v>
      </c>
      <c r="X15" s="184">
        <v>101</v>
      </c>
      <c r="Y15" s="183">
        <f>SUM(U15:X15)</f>
        <v>150412</v>
      </c>
      <c r="Z15" s="182">
        <f>IF(ISERROR(S15/Y15-1),"         /0",IF(S15/Y15&gt;5,"  *  ",(S15/Y15-1)))</f>
        <v>-0.06673669654016967</v>
      </c>
    </row>
    <row r="16" spans="1:26" ht="21" customHeight="1">
      <c r="A16" s="190" t="s">
        <v>152</v>
      </c>
      <c r="B16" s="430" t="s">
        <v>416</v>
      </c>
      <c r="C16" s="188">
        <v>3063</v>
      </c>
      <c r="D16" s="184">
        <v>4053</v>
      </c>
      <c r="E16" s="185">
        <v>39</v>
      </c>
      <c r="F16" s="184">
        <v>8</v>
      </c>
      <c r="G16" s="183">
        <f t="shared" si="0"/>
        <v>7163</v>
      </c>
      <c r="H16" s="187">
        <f>G16/$G$9</f>
        <v>0.010812352920754192</v>
      </c>
      <c r="I16" s="186">
        <v>3318</v>
      </c>
      <c r="J16" s="184">
        <v>4408</v>
      </c>
      <c r="K16" s="185"/>
      <c r="L16" s="184">
        <v>31</v>
      </c>
      <c r="M16" s="192">
        <f t="shared" si="2"/>
        <v>7757</v>
      </c>
      <c r="N16" s="189">
        <f t="shared" si="3"/>
        <v>-0.07657599587469377</v>
      </c>
      <c r="O16" s="188">
        <v>33889</v>
      </c>
      <c r="P16" s="184">
        <v>32537</v>
      </c>
      <c r="Q16" s="185">
        <v>142</v>
      </c>
      <c r="R16" s="184">
        <v>72</v>
      </c>
      <c r="S16" s="183">
        <f t="shared" si="4"/>
        <v>66640</v>
      </c>
      <c r="T16" s="187">
        <f>S16/$S$9</f>
        <v>0.009570144824553569</v>
      </c>
      <c r="U16" s="186">
        <v>32665</v>
      </c>
      <c r="V16" s="184">
        <v>32750</v>
      </c>
      <c r="W16" s="185">
        <v>19</v>
      </c>
      <c r="X16" s="184">
        <v>105</v>
      </c>
      <c r="Y16" s="183">
        <f t="shared" si="6"/>
        <v>65539</v>
      </c>
      <c r="Z16" s="182">
        <f t="shared" si="7"/>
        <v>0.016799157753398797</v>
      </c>
    </row>
    <row r="17" spans="1:26" ht="21" customHeight="1">
      <c r="A17" s="190" t="s">
        <v>155</v>
      </c>
      <c r="B17" s="430" t="s">
        <v>417</v>
      </c>
      <c r="C17" s="188">
        <v>1957</v>
      </c>
      <c r="D17" s="184">
        <v>2210</v>
      </c>
      <c r="E17" s="185">
        <v>757</v>
      </c>
      <c r="F17" s="184">
        <v>807</v>
      </c>
      <c r="G17" s="183">
        <f t="shared" si="0"/>
        <v>5731</v>
      </c>
      <c r="H17" s="187">
        <f t="shared" si="1"/>
        <v>0.008650788020220896</v>
      </c>
      <c r="I17" s="186">
        <v>2029</v>
      </c>
      <c r="J17" s="184">
        <v>2487</v>
      </c>
      <c r="K17" s="185">
        <v>1053</v>
      </c>
      <c r="L17" s="184">
        <v>1056</v>
      </c>
      <c r="M17" s="192">
        <f t="shared" si="2"/>
        <v>6625</v>
      </c>
      <c r="N17" s="189">
        <f t="shared" si="3"/>
        <v>-0.13494339622641505</v>
      </c>
      <c r="O17" s="188">
        <v>34637</v>
      </c>
      <c r="P17" s="184">
        <v>29583</v>
      </c>
      <c r="Q17" s="185">
        <v>9441</v>
      </c>
      <c r="R17" s="184">
        <v>9368</v>
      </c>
      <c r="S17" s="183">
        <f t="shared" si="4"/>
        <v>83029</v>
      </c>
      <c r="T17" s="187">
        <f t="shared" si="5"/>
        <v>0.011923762824697752</v>
      </c>
      <c r="U17" s="186">
        <v>34094</v>
      </c>
      <c r="V17" s="184">
        <v>29328</v>
      </c>
      <c r="W17" s="185">
        <v>11987</v>
      </c>
      <c r="X17" s="184">
        <v>11720</v>
      </c>
      <c r="Y17" s="183">
        <f t="shared" si="6"/>
        <v>87129</v>
      </c>
      <c r="Z17" s="182">
        <f t="shared" si="7"/>
        <v>-0.047056663108723806</v>
      </c>
    </row>
    <row r="18" spans="1:26" ht="21" customHeight="1">
      <c r="A18" s="190" t="s">
        <v>163</v>
      </c>
      <c r="B18" s="430" t="s">
        <v>423</v>
      </c>
      <c r="C18" s="188">
        <v>1729</v>
      </c>
      <c r="D18" s="184">
        <v>2922</v>
      </c>
      <c r="E18" s="185">
        <v>44</v>
      </c>
      <c r="F18" s="184">
        <v>0</v>
      </c>
      <c r="G18" s="183">
        <f aca="true" t="shared" si="8" ref="G18:G23">SUM(C18:F18)</f>
        <v>4695</v>
      </c>
      <c r="H18" s="187">
        <f t="shared" si="1"/>
        <v>0.007086974307265243</v>
      </c>
      <c r="I18" s="186">
        <v>1840</v>
      </c>
      <c r="J18" s="184">
        <v>2771</v>
      </c>
      <c r="K18" s="185"/>
      <c r="L18" s="184">
        <v>20</v>
      </c>
      <c r="M18" s="192">
        <f t="shared" si="2"/>
        <v>4631</v>
      </c>
      <c r="N18" s="189">
        <f aca="true" t="shared" si="9" ref="N18:N23">IF(ISERROR(G18/M18-1),"         /0",(G18/M18-1))</f>
        <v>0.01381990930684518</v>
      </c>
      <c r="O18" s="188">
        <v>24748</v>
      </c>
      <c r="P18" s="184">
        <v>23442</v>
      </c>
      <c r="Q18" s="185">
        <v>104</v>
      </c>
      <c r="R18" s="184">
        <v>7</v>
      </c>
      <c r="S18" s="183">
        <f aca="true" t="shared" si="10" ref="S18:S23">SUM(O18:R18)</f>
        <v>48301</v>
      </c>
      <c r="T18" s="187">
        <f t="shared" si="5"/>
        <v>0.006936488072790545</v>
      </c>
      <c r="U18" s="186">
        <v>22373</v>
      </c>
      <c r="V18" s="184">
        <v>19336</v>
      </c>
      <c r="W18" s="185">
        <v>45</v>
      </c>
      <c r="X18" s="184">
        <v>53</v>
      </c>
      <c r="Y18" s="183">
        <f aca="true" t="shared" si="11" ref="Y18:Y23">SUM(U18:X18)</f>
        <v>41807</v>
      </c>
      <c r="Z18" s="182">
        <f aca="true" t="shared" si="12" ref="Z18:Z23">IF(ISERROR(S18/Y18-1),"         /0",IF(S18/Y18&gt;5,"  *  ",(S18/Y18-1)))</f>
        <v>0.15533283899825379</v>
      </c>
    </row>
    <row r="19" spans="1:26" ht="21" customHeight="1">
      <c r="A19" s="190" t="s">
        <v>156</v>
      </c>
      <c r="B19" s="430" t="s">
        <v>420</v>
      </c>
      <c r="C19" s="188">
        <v>1082</v>
      </c>
      <c r="D19" s="184">
        <v>1557</v>
      </c>
      <c r="E19" s="185">
        <v>0</v>
      </c>
      <c r="F19" s="184">
        <v>0</v>
      </c>
      <c r="G19" s="183">
        <f t="shared" si="8"/>
        <v>2639</v>
      </c>
      <c r="H19" s="187">
        <f t="shared" si="1"/>
        <v>0.0039834984444883864</v>
      </c>
      <c r="I19" s="186">
        <v>793</v>
      </c>
      <c r="J19" s="184">
        <v>884</v>
      </c>
      <c r="K19" s="185">
        <v>3</v>
      </c>
      <c r="L19" s="184">
        <v>9</v>
      </c>
      <c r="M19" s="192">
        <f t="shared" si="2"/>
        <v>1689</v>
      </c>
      <c r="N19" s="189">
        <f t="shared" si="9"/>
        <v>0.5624629958555358</v>
      </c>
      <c r="O19" s="188">
        <v>9526</v>
      </c>
      <c r="P19" s="184">
        <v>9344</v>
      </c>
      <c r="Q19" s="185">
        <v>41</v>
      </c>
      <c r="R19" s="184">
        <v>30</v>
      </c>
      <c r="S19" s="183">
        <f t="shared" si="10"/>
        <v>18941</v>
      </c>
      <c r="T19" s="187">
        <f t="shared" si="5"/>
        <v>0.0027201097407243266</v>
      </c>
      <c r="U19" s="186">
        <v>8889</v>
      </c>
      <c r="V19" s="184">
        <v>7799</v>
      </c>
      <c r="W19" s="185">
        <v>5</v>
      </c>
      <c r="X19" s="184">
        <v>67</v>
      </c>
      <c r="Y19" s="183">
        <f t="shared" si="11"/>
        <v>16760</v>
      </c>
      <c r="Z19" s="182">
        <f t="shared" si="12"/>
        <v>0.13013126491646787</v>
      </c>
    </row>
    <row r="20" spans="1:26" ht="21" customHeight="1">
      <c r="A20" s="190" t="s">
        <v>164</v>
      </c>
      <c r="B20" s="430" t="s">
        <v>429</v>
      </c>
      <c r="C20" s="188">
        <v>362</v>
      </c>
      <c r="D20" s="184">
        <v>847</v>
      </c>
      <c r="E20" s="185">
        <v>2</v>
      </c>
      <c r="F20" s="184">
        <v>0</v>
      </c>
      <c r="G20" s="183">
        <f t="shared" si="8"/>
        <v>1211</v>
      </c>
      <c r="H20" s="187">
        <f t="shared" si="1"/>
        <v>0.0018279714347387028</v>
      </c>
      <c r="I20" s="186">
        <v>371</v>
      </c>
      <c r="J20" s="184">
        <v>678</v>
      </c>
      <c r="K20" s="185"/>
      <c r="L20" s="184">
        <v>4</v>
      </c>
      <c r="M20" s="192">
        <f t="shared" si="2"/>
        <v>1053</v>
      </c>
      <c r="N20" s="189">
        <f t="shared" si="9"/>
        <v>0.15004748338081675</v>
      </c>
      <c r="O20" s="188">
        <v>7248</v>
      </c>
      <c r="P20" s="184">
        <v>5846</v>
      </c>
      <c r="Q20" s="185">
        <v>31</v>
      </c>
      <c r="R20" s="184">
        <v>1</v>
      </c>
      <c r="S20" s="183">
        <f t="shared" si="10"/>
        <v>13126</v>
      </c>
      <c r="T20" s="187">
        <f t="shared" si="5"/>
        <v>0.0018850198224353262</v>
      </c>
      <c r="U20" s="186">
        <v>7525</v>
      </c>
      <c r="V20" s="184">
        <v>5410</v>
      </c>
      <c r="W20" s="185">
        <v>29</v>
      </c>
      <c r="X20" s="184">
        <v>26</v>
      </c>
      <c r="Y20" s="183">
        <f t="shared" si="11"/>
        <v>12990</v>
      </c>
      <c r="Z20" s="182">
        <f t="shared" si="12"/>
        <v>0.010469591993841343</v>
      </c>
    </row>
    <row r="21" spans="1:26" ht="21" customHeight="1">
      <c r="A21" s="190" t="s">
        <v>154</v>
      </c>
      <c r="B21" s="430" t="s">
        <v>419</v>
      </c>
      <c r="C21" s="188">
        <v>404</v>
      </c>
      <c r="D21" s="184">
        <v>656</v>
      </c>
      <c r="E21" s="185">
        <v>6</v>
      </c>
      <c r="F21" s="184">
        <v>0</v>
      </c>
      <c r="G21" s="183">
        <f t="shared" si="8"/>
        <v>1066</v>
      </c>
      <c r="H21" s="187">
        <f t="shared" si="1"/>
        <v>0.0016090978938327475</v>
      </c>
      <c r="I21" s="186">
        <v>441</v>
      </c>
      <c r="J21" s="184">
        <v>534</v>
      </c>
      <c r="K21" s="185">
        <v>48</v>
      </c>
      <c r="L21" s="184">
        <v>6</v>
      </c>
      <c r="M21" s="192">
        <f t="shared" si="2"/>
        <v>1029</v>
      </c>
      <c r="N21" s="189">
        <f t="shared" si="9"/>
        <v>0.035957240038872795</v>
      </c>
      <c r="O21" s="188">
        <v>5830</v>
      </c>
      <c r="P21" s="184">
        <v>5357</v>
      </c>
      <c r="Q21" s="185">
        <v>112</v>
      </c>
      <c r="R21" s="184">
        <v>7</v>
      </c>
      <c r="S21" s="183">
        <f t="shared" si="10"/>
        <v>11306</v>
      </c>
      <c r="T21" s="187">
        <f t="shared" si="5"/>
        <v>0.0016236503209244094</v>
      </c>
      <c r="U21" s="186">
        <v>6410</v>
      </c>
      <c r="V21" s="184">
        <v>5311</v>
      </c>
      <c r="W21" s="185">
        <v>199</v>
      </c>
      <c r="X21" s="184">
        <v>30</v>
      </c>
      <c r="Y21" s="183">
        <f t="shared" si="11"/>
        <v>11950</v>
      </c>
      <c r="Z21" s="182">
        <f t="shared" si="12"/>
        <v>-0.053891213389121284</v>
      </c>
    </row>
    <row r="22" spans="1:26" ht="21" customHeight="1">
      <c r="A22" s="190" t="s">
        <v>178</v>
      </c>
      <c r="B22" s="430" t="s">
        <v>438</v>
      </c>
      <c r="C22" s="188">
        <v>415</v>
      </c>
      <c r="D22" s="184">
        <v>579</v>
      </c>
      <c r="E22" s="185">
        <v>0</v>
      </c>
      <c r="F22" s="184">
        <v>0</v>
      </c>
      <c r="G22" s="183">
        <f t="shared" si="8"/>
        <v>994</v>
      </c>
      <c r="H22" s="187">
        <f t="shared" si="1"/>
        <v>0.0015004158597277213</v>
      </c>
      <c r="I22" s="186">
        <v>28</v>
      </c>
      <c r="J22" s="184">
        <v>24</v>
      </c>
      <c r="K22" s="185">
        <v>247</v>
      </c>
      <c r="L22" s="184">
        <v>334</v>
      </c>
      <c r="M22" s="192">
        <f t="shared" si="2"/>
        <v>633</v>
      </c>
      <c r="N22" s="189">
        <f t="shared" si="9"/>
        <v>0.570300157977883</v>
      </c>
      <c r="O22" s="188">
        <v>3221</v>
      </c>
      <c r="P22" s="184">
        <v>3201</v>
      </c>
      <c r="Q22" s="185">
        <v>234</v>
      </c>
      <c r="R22" s="184">
        <v>193</v>
      </c>
      <c r="S22" s="183">
        <f t="shared" si="10"/>
        <v>6849</v>
      </c>
      <c r="T22" s="187">
        <f t="shared" si="5"/>
        <v>0.0009835822614550928</v>
      </c>
      <c r="U22" s="186">
        <v>241</v>
      </c>
      <c r="V22" s="184">
        <v>159</v>
      </c>
      <c r="W22" s="185">
        <v>1880</v>
      </c>
      <c r="X22" s="184">
        <v>2088</v>
      </c>
      <c r="Y22" s="183">
        <f t="shared" si="11"/>
        <v>4368</v>
      </c>
      <c r="Z22" s="182">
        <f t="shared" si="12"/>
        <v>0.5679945054945055</v>
      </c>
    </row>
    <row r="23" spans="1:26" ht="21" customHeight="1" thickBot="1">
      <c r="A23" s="181" t="s">
        <v>58</v>
      </c>
      <c r="B23" s="431"/>
      <c r="C23" s="179">
        <v>1123</v>
      </c>
      <c r="D23" s="175">
        <v>1954</v>
      </c>
      <c r="E23" s="176">
        <v>22</v>
      </c>
      <c r="F23" s="175">
        <v>20</v>
      </c>
      <c r="G23" s="174">
        <f t="shared" si="8"/>
        <v>3119</v>
      </c>
      <c r="H23" s="178">
        <f t="shared" si="1"/>
        <v>0.004708045338521894</v>
      </c>
      <c r="I23" s="177">
        <v>1047</v>
      </c>
      <c r="J23" s="175">
        <v>1439</v>
      </c>
      <c r="K23" s="176">
        <v>36</v>
      </c>
      <c r="L23" s="175">
        <v>45</v>
      </c>
      <c r="M23" s="595">
        <f t="shared" si="2"/>
        <v>2567</v>
      </c>
      <c r="N23" s="180">
        <f t="shared" si="9"/>
        <v>0.21503700818075577</v>
      </c>
      <c r="O23" s="179">
        <v>14006</v>
      </c>
      <c r="P23" s="175">
        <v>12657</v>
      </c>
      <c r="Q23" s="176">
        <v>668</v>
      </c>
      <c r="R23" s="175">
        <v>301</v>
      </c>
      <c r="S23" s="174">
        <f t="shared" si="10"/>
        <v>27632</v>
      </c>
      <c r="T23" s="178">
        <f t="shared" si="5"/>
        <v>0.003968220915247062</v>
      </c>
      <c r="U23" s="177">
        <v>13071</v>
      </c>
      <c r="V23" s="175">
        <v>10972</v>
      </c>
      <c r="W23" s="176">
        <v>506</v>
      </c>
      <c r="X23" s="175">
        <v>356</v>
      </c>
      <c r="Y23" s="174">
        <f t="shared" si="11"/>
        <v>24905</v>
      </c>
      <c r="Z23" s="173">
        <f t="shared" si="12"/>
        <v>0.1094960851234692</v>
      </c>
    </row>
    <row r="24" spans="1:2" ht="16.5" thickTop="1">
      <c r="A24" s="172" t="s">
        <v>44</v>
      </c>
      <c r="B24" s="172"/>
    </row>
    <row r="25" spans="1:2" ht="15.75">
      <c r="A25" s="172" t="s">
        <v>43</v>
      </c>
      <c r="B25" s="172"/>
    </row>
    <row r="26" spans="1:3" ht="14.25">
      <c r="A26" s="432" t="s">
        <v>125</v>
      </c>
      <c r="B26" s="433"/>
      <c r="C26" s="433"/>
    </row>
  </sheetData>
  <sheetProtection/>
  <mergeCells count="27">
    <mergeCell ref="S7:S8"/>
    <mergeCell ref="U7:V7"/>
    <mergeCell ref="W7:X7"/>
    <mergeCell ref="N6:N8"/>
    <mergeCell ref="O6:S6"/>
    <mergeCell ref="T6:T8"/>
    <mergeCell ref="U6:Y6"/>
    <mergeCell ref="Z6:Z8"/>
    <mergeCell ref="C7:D7"/>
    <mergeCell ref="E7:F7"/>
    <mergeCell ref="G7:G8"/>
    <mergeCell ref="I7:J7"/>
    <mergeCell ref="K7:L7"/>
    <mergeCell ref="Y7:Y8"/>
    <mergeCell ref="M7:M8"/>
    <mergeCell ref="O7:P7"/>
    <mergeCell ref="Q7:R7"/>
    <mergeCell ref="Y1:Z1"/>
    <mergeCell ref="A3:Z3"/>
    <mergeCell ref="A4:Z4"/>
    <mergeCell ref="A5:A8"/>
    <mergeCell ref="B5:B8"/>
    <mergeCell ref="C5:N5"/>
    <mergeCell ref="O5:Z5"/>
    <mergeCell ref="C6:G6"/>
    <mergeCell ref="H6:H8"/>
    <mergeCell ref="I6:M6"/>
  </mergeCells>
  <conditionalFormatting sqref="Z24:Z65536 N24:N65536 Z3 N3 N5 Z5">
    <cfRule type="cellIs" priority="6" dxfId="75" operator="lessThan" stopIfTrue="1">
      <formula>0</formula>
    </cfRule>
  </conditionalFormatting>
  <conditionalFormatting sqref="N9:N23 Z9:Z23">
    <cfRule type="cellIs" priority="7" dxfId="75" operator="lessThan" stopIfTrue="1">
      <formula>0</formula>
    </cfRule>
    <cfRule type="cellIs" priority="8" dxfId="77" operator="greaterThanOrEqual" stopIfTrue="1">
      <formula>0</formula>
    </cfRule>
  </conditionalFormatting>
  <conditionalFormatting sqref="N6:N8 Z6:Z8">
    <cfRule type="cellIs" priority="3" dxfId="75" operator="lessThan" stopIfTrue="1">
      <formula>0</formula>
    </cfRule>
  </conditionalFormatting>
  <conditionalFormatting sqref="H6:H8">
    <cfRule type="cellIs" priority="2" dxfId="75" operator="lessThan" stopIfTrue="1">
      <formula>0</formula>
    </cfRule>
  </conditionalFormatting>
  <conditionalFormatting sqref="T6:T8">
    <cfRule type="cellIs" priority="1" dxfId="75" operator="lessThan" stopIfTrue="1">
      <formula>0</formula>
    </cfRule>
  </conditionalFormatting>
  <hyperlinks>
    <hyperlink ref="Y1:Z1" location="INDICE!A1" display="Volver al Indice"/>
  </hyperlinks>
  <printOptions/>
  <pageMargins left="0.2" right="0.22" top="0.54" bottom="0.1968503937007874" header="0.15748031496062992" footer="0.15748031496062992"/>
  <pageSetup horizontalDpi="600" verticalDpi="600" orientation="landscape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1"/>
  </sheetPr>
  <dimension ref="A1:N29"/>
  <sheetViews>
    <sheetView zoomScalePageLayoutView="0" workbookViewId="0" topLeftCell="A1">
      <selection activeCell="A16" sqref="A16"/>
    </sheetView>
  </sheetViews>
  <sheetFormatPr defaultColWidth="11.421875" defaultRowHeight="15"/>
  <cols>
    <col min="1" max="16384" width="11.421875" style="415" customWidth="1"/>
  </cols>
  <sheetData>
    <row r="1" spans="1:8" ht="13.5" thickBot="1">
      <c r="A1" s="414"/>
      <c r="B1" s="414"/>
      <c r="C1" s="414"/>
      <c r="D1" s="414"/>
      <c r="E1" s="414"/>
      <c r="F1" s="414"/>
      <c r="G1" s="414"/>
      <c r="H1" s="414"/>
    </row>
    <row r="2" spans="1:14" ht="31.5" thickBot="1" thickTop="1">
      <c r="A2" s="416" t="s">
        <v>195</v>
      </c>
      <c r="B2" s="417"/>
      <c r="M2" s="604" t="s">
        <v>28</v>
      </c>
      <c r="N2" s="605"/>
    </row>
    <row r="3" spans="1:2" ht="25.5" thickTop="1">
      <c r="A3" s="418" t="s">
        <v>39</v>
      </c>
      <c r="B3" s="419"/>
    </row>
    <row r="9" spans="1:14" ht="26.25">
      <c r="A9" s="436" t="s">
        <v>112</v>
      </c>
      <c r="B9" s="420"/>
      <c r="C9" s="420"/>
      <c r="D9" s="420"/>
      <c r="E9" s="420"/>
      <c r="F9" s="420"/>
      <c r="G9" s="420"/>
      <c r="H9" s="420"/>
      <c r="I9" s="420"/>
      <c r="J9" s="420"/>
      <c r="K9" s="420"/>
      <c r="L9" s="420"/>
      <c r="M9" s="420"/>
      <c r="N9" s="420"/>
    </row>
    <row r="10" spans="1:14" ht="15.75">
      <c r="A10" s="421"/>
      <c r="B10" s="420"/>
      <c r="C10" s="420"/>
      <c r="D10" s="420"/>
      <c r="E10" s="420"/>
      <c r="F10" s="420"/>
      <c r="G10" s="420"/>
      <c r="H10" s="420"/>
      <c r="I10" s="420"/>
      <c r="J10" s="420"/>
      <c r="K10" s="420"/>
      <c r="L10" s="420"/>
      <c r="M10" s="420"/>
      <c r="N10" s="420"/>
    </row>
    <row r="11" ht="15">
      <c r="A11" s="435" t="s">
        <v>135</v>
      </c>
    </row>
    <row r="12" ht="15">
      <c r="A12" s="435" t="s">
        <v>136</v>
      </c>
    </row>
    <row r="13" ht="15">
      <c r="A13" s="435" t="s">
        <v>137</v>
      </c>
    </row>
    <row r="15" ht="15">
      <c r="A15" s="435" t="s">
        <v>471</v>
      </c>
    </row>
    <row r="17" ht="15">
      <c r="A17" s="435" t="s">
        <v>470</v>
      </c>
    </row>
    <row r="18" ht="15">
      <c r="A18" s="435" t="s">
        <v>207</v>
      </c>
    </row>
    <row r="19" ht="15">
      <c r="A19" s="435"/>
    </row>
    <row r="20" ht="26.25">
      <c r="A20" s="436" t="s">
        <v>134</v>
      </c>
    </row>
    <row r="23" ht="22.5">
      <c r="A23" s="423" t="s">
        <v>113</v>
      </c>
    </row>
    <row r="25" ht="15.75">
      <c r="A25" s="422" t="s">
        <v>114</v>
      </c>
    </row>
    <row r="26" ht="15.75">
      <c r="A26" s="422"/>
    </row>
    <row r="27" ht="22.5">
      <c r="A27" s="423" t="s">
        <v>115</v>
      </c>
    </row>
    <row r="28" ht="15.75">
      <c r="A28" s="422" t="s">
        <v>116</v>
      </c>
    </row>
    <row r="29" ht="15.75">
      <c r="A29" s="422" t="s">
        <v>117</v>
      </c>
    </row>
  </sheetData>
  <sheetProtection/>
  <mergeCells count="1">
    <mergeCell ref="M2:N2"/>
  </mergeCells>
  <hyperlinks>
    <hyperlink ref="M2:N2" location="INDICE!A1" display="Volver al Indice"/>
  </hyperlinks>
  <printOptions/>
  <pageMargins left="0.75" right="0.75" top="1" bottom="1" header="0" footer="0"/>
  <pageSetup orientation="portrait" paperSize="9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30"/>
  </sheetPr>
  <dimension ref="A1:Z17"/>
  <sheetViews>
    <sheetView showGridLines="0" zoomScale="76" zoomScaleNormal="76" zoomScalePageLayoutView="0" workbookViewId="0" topLeftCell="A1">
      <selection activeCell="Y1" sqref="Y1:Z1"/>
    </sheetView>
  </sheetViews>
  <sheetFormatPr defaultColWidth="8.00390625" defaultRowHeight="15"/>
  <cols>
    <col min="1" max="1" width="23.421875" style="171" customWidth="1"/>
    <col min="2" max="2" width="35.421875" style="171" customWidth="1"/>
    <col min="3" max="3" width="9.8515625" style="171" customWidth="1"/>
    <col min="4" max="4" width="12.421875" style="171" bestFit="1" customWidth="1"/>
    <col min="5" max="5" width="8.57421875" style="171" bestFit="1" customWidth="1"/>
    <col min="6" max="6" width="10.57421875" style="171" bestFit="1" customWidth="1"/>
    <col min="7" max="7" width="9.00390625" style="171" customWidth="1"/>
    <col min="8" max="8" width="10.7109375" style="171" customWidth="1"/>
    <col min="9" max="9" width="9.57421875" style="171" customWidth="1"/>
    <col min="10" max="10" width="11.57421875" style="171" bestFit="1" customWidth="1"/>
    <col min="11" max="11" width="9.00390625" style="171" bestFit="1" customWidth="1"/>
    <col min="12" max="12" width="10.57421875" style="171" bestFit="1" customWidth="1"/>
    <col min="13" max="13" width="11.57421875" style="171" bestFit="1" customWidth="1"/>
    <col min="14" max="14" width="9.421875" style="171" customWidth="1"/>
    <col min="15" max="15" width="9.57421875" style="171" bestFit="1" customWidth="1"/>
    <col min="16" max="16" width="11.140625" style="171" customWidth="1"/>
    <col min="17" max="17" width="9.421875" style="171" customWidth="1"/>
    <col min="18" max="18" width="10.57421875" style="171" bestFit="1" customWidth="1"/>
    <col min="19" max="19" width="9.57421875" style="171" customWidth="1"/>
    <col min="20" max="20" width="10.140625" style="171" customWidth="1"/>
    <col min="21" max="21" width="9.421875" style="171" customWidth="1"/>
    <col min="22" max="22" width="10.421875" style="171" customWidth="1"/>
    <col min="23" max="23" width="9.421875" style="171" customWidth="1"/>
    <col min="24" max="24" width="10.28125" style="171" customWidth="1"/>
    <col min="25" max="25" width="10.7109375" style="171" customWidth="1"/>
    <col min="26" max="26" width="9.8515625" style="171" bestFit="1" customWidth="1"/>
    <col min="27" max="16384" width="8.00390625" style="171" customWidth="1"/>
  </cols>
  <sheetData>
    <row r="1" spans="25:26" ht="18.75" thickBot="1">
      <c r="Y1" s="672" t="s">
        <v>28</v>
      </c>
      <c r="Z1" s="673"/>
    </row>
    <row r="2" ht="5.25" customHeight="1" thickBot="1"/>
    <row r="3" spans="1:26" ht="24.75" customHeight="1" thickTop="1">
      <c r="A3" s="674" t="s">
        <v>129</v>
      </c>
      <c r="B3" s="675"/>
      <c r="C3" s="675"/>
      <c r="D3" s="675"/>
      <c r="E3" s="675"/>
      <c r="F3" s="675"/>
      <c r="G3" s="675"/>
      <c r="H3" s="675"/>
      <c r="I3" s="675"/>
      <c r="J3" s="675"/>
      <c r="K3" s="675"/>
      <c r="L3" s="675"/>
      <c r="M3" s="675"/>
      <c r="N3" s="675"/>
      <c r="O3" s="675"/>
      <c r="P3" s="675"/>
      <c r="Q3" s="675"/>
      <c r="R3" s="675"/>
      <c r="S3" s="675"/>
      <c r="T3" s="675"/>
      <c r="U3" s="675"/>
      <c r="V3" s="675"/>
      <c r="W3" s="675"/>
      <c r="X3" s="675"/>
      <c r="Y3" s="675"/>
      <c r="Z3" s="676"/>
    </row>
    <row r="4" spans="1:26" ht="21" customHeight="1" thickBot="1">
      <c r="A4" s="688" t="s">
        <v>46</v>
      </c>
      <c r="B4" s="689"/>
      <c r="C4" s="689"/>
      <c r="D4" s="689"/>
      <c r="E4" s="689"/>
      <c r="F4" s="689"/>
      <c r="G4" s="689"/>
      <c r="H4" s="689"/>
      <c r="I4" s="689"/>
      <c r="J4" s="689"/>
      <c r="K4" s="689"/>
      <c r="L4" s="689"/>
      <c r="M4" s="689"/>
      <c r="N4" s="689"/>
      <c r="O4" s="689"/>
      <c r="P4" s="689"/>
      <c r="Q4" s="689"/>
      <c r="R4" s="689"/>
      <c r="S4" s="689"/>
      <c r="T4" s="689"/>
      <c r="U4" s="689"/>
      <c r="V4" s="689"/>
      <c r="W4" s="689"/>
      <c r="X4" s="689"/>
      <c r="Y4" s="689"/>
      <c r="Z4" s="690"/>
    </row>
    <row r="5" spans="1:26" s="217" customFormat="1" ht="19.5" customHeight="1" thickBot="1" thickTop="1">
      <c r="A5" s="770" t="s">
        <v>123</v>
      </c>
      <c r="B5" s="770" t="s">
        <v>124</v>
      </c>
      <c r="C5" s="780" t="s">
        <v>37</v>
      </c>
      <c r="D5" s="781"/>
      <c r="E5" s="781"/>
      <c r="F5" s="781"/>
      <c r="G5" s="781"/>
      <c r="H5" s="781"/>
      <c r="I5" s="781"/>
      <c r="J5" s="781"/>
      <c r="K5" s="781"/>
      <c r="L5" s="781"/>
      <c r="M5" s="781"/>
      <c r="N5" s="782"/>
      <c r="O5" s="783" t="s">
        <v>36</v>
      </c>
      <c r="P5" s="781"/>
      <c r="Q5" s="781"/>
      <c r="R5" s="781"/>
      <c r="S5" s="781"/>
      <c r="T5" s="781"/>
      <c r="U5" s="781"/>
      <c r="V5" s="781"/>
      <c r="W5" s="781"/>
      <c r="X5" s="781"/>
      <c r="Y5" s="781"/>
      <c r="Z5" s="782"/>
    </row>
    <row r="6" spans="1:26" s="216" customFormat="1" ht="26.25" customHeight="1" thickBot="1">
      <c r="A6" s="771"/>
      <c r="B6" s="771"/>
      <c r="C6" s="784" t="s">
        <v>202</v>
      </c>
      <c r="D6" s="785"/>
      <c r="E6" s="785"/>
      <c r="F6" s="785"/>
      <c r="G6" s="786"/>
      <c r="H6" s="787" t="s">
        <v>35</v>
      </c>
      <c r="I6" s="784" t="s">
        <v>203</v>
      </c>
      <c r="J6" s="785"/>
      <c r="K6" s="785"/>
      <c r="L6" s="785"/>
      <c r="M6" s="786"/>
      <c r="N6" s="787" t="s">
        <v>34</v>
      </c>
      <c r="O6" s="791" t="s">
        <v>205</v>
      </c>
      <c r="P6" s="785"/>
      <c r="Q6" s="785"/>
      <c r="R6" s="785"/>
      <c r="S6" s="786"/>
      <c r="T6" s="787" t="s">
        <v>35</v>
      </c>
      <c r="U6" s="791" t="s">
        <v>206</v>
      </c>
      <c r="V6" s="785"/>
      <c r="W6" s="785"/>
      <c r="X6" s="785"/>
      <c r="Y6" s="786"/>
      <c r="Z6" s="787" t="s">
        <v>34</v>
      </c>
    </row>
    <row r="7" spans="1:26" s="211" customFormat="1" ht="26.25" customHeight="1">
      <c r="A7" s="772"/>
      <c r="B7" s="772"/>
      <c r="C7" s="671" t="s">
        <v>22</v>
      </c>
      <c r="D7" s="687"/>
      <c r="E7" s="666" t="s">
        <v>21</v>
      </c>
      <c r="F7" s="687"/>
      <c r="G7" s="668" t="s">
        <v>17</v>
      </c>
      <c r="H7" s="682"/>
      <c r="I7" s="790" t="s">
        <v>22</v>
      </c>
      <c r="J7" s="687"/>
      <c r="K7" s="666" t="s">
        <v>21</v>
      </c>
      <c r="L7" s="687"/>
      <c r="M7" s="668" t="s">
        <v>17</v>
      </c>
      <c r="N7" s="682"/>
      <c r="O7" s="790" t="s">
        <v>22</v>
      </c>
      <c r="P7" s="687"/>
      <c r="Q7" s="666" t="s">
        <v>21</v>
      </c>
      <c r="R7" s="687"/>
      <c r="S7" s="668" t="s">
        <v>17</v>
      </c>
      <c r="T7" s="682"/>
      <c r="U7" s="790" t="s">
        <v>22</v>
      </c>
      <c r="V7" s="687"/>
      <c r="W7" s="666" t="s">
        <v>21</v>
      </c>
      <c r="X7" s="687"/>
      <c r="Y7" s="668" t="s">
        <v>17</v>
      </c>
      <c r="Z7" s="682"/>
    </row>
    <row r="8" spans="1:26" s="211" customFormat="1" ht="19.5" customHeight="1" thickBot="1">
      <c r="A8" s="773"/>
      <c r="B8" s="773"/>
      <c r="C8" s="214" t="s">
        <v>32</v>
      </c>
      <c r="D8" s="212" t="s">
        <v>31</v>
      </c>
      <c r="E8" s="213" t="s">
        <v>32</v>
      </c>
      <c r="F8" s="434" t="s">
        <v>31</v>
      </c>
      <c r="G8" s="789"/>
      <c r="H8" s="788"/>
      <c r="I8" s="214" t="s">
        <v>32</v>
      </c>
      <c r="J8" s="212" t="s">
        <v>31</v>
      </c>
      <c r="K8" s="213" t="s">
        <v>32</v>
      </c>
      <c r="L8" s="434" t="s">
        <v>31</v>
      </c>
      <c r="M8" s="789"/>
      <c r="N8" s="788"/>
      <c r="O8" s="214" t="s">
        <v>32</v>
      </c>
      <c r="P8" s="212" t="s">
        <v>31</v>
      </c>
      <c r="Q8" s="213" t="s">
        <v>32</v>
      </c>
      <c r="R8" s="434" t="s">
        <v>31</v>
      </c>
      <c r="S8" s="789"/>
      <c r="T8" s="788"/>
      <c r="U8" s="214" t="s">
        <v>32</v>
      </c>
      <c r="V8" s="212" t="s">
        <v>31</v>
      </c>
      <c r="W8" s="213" t="s">
        <v>32</v>
      </c>
      <c r="X8" s="434" t="s">
        <v>31</v>
      </c>
      <c r="Y8" s="789"/>
      <c r="Z8" s="788"/>
    </row>
    <row r="9" spans="1:26" s="200" customFormat="1" ht="18" customHeight="1" thickBot="1" thickTop="1">
      <c r="A9" s="210" t="s">
        <v>24</v>
      </c>
      <c r="B9" s="428"/>
      <c r="C9" s="209">
        <f>SUM(C10:C14)</f>
        <v>23630.953</v>
      </c>
      <c r="D9" s="203">
        <f>SUM(D10:D14)</f>
        <v>19559.736000000004</v>
      </c>
      <c r="E9" s="204">
        <f>SUM(E10:E14)</f>
        <v>2184.18</v>
      </c>
      <c r="F9" s="203">
        <f>SUM(F10:F14)</f>
        <v>1650.5690000000004</v>
      </c>
      <c r="G9" s="202">
        <f aca="true" t="shared" si="0" ref="G9:G14">SUM(C9:F9)</f>
        <v>47025.43800000001</v>
      </c>
      <c r="H9" s="206">
        <f aca="true" t="shared" si="1" ref="H9:H14">G9/$G$9</f>
        <v>1</v>
      </c>
      <c r="I9" s="205">
        <f>SUM(I10:I14)</f>
        <v>21029.96900000001</v>
      </c>
      <c r="J9" s="203">
        <f>SUM(J10:J14)</f>
        <v>18061.469</v>
      </c>
      <c r="K9" s="204">
        <f>SUM(K10:K14)</f>
        <v>4626.323000000001</v>
      </c>
      <c r="L9" s="203">
        <f>SUM(L10:L14)</f>
        <v>3374.712</v>
      </c>
      <c r="M9" s="202">
        <f aca="true" t="shared" si="2" ref="M9:M14">SUM(I9:L9)</f>
        <v>47092.47300000001</v>
      </c>
      <c r="N9" s="208">
        <f>IF(ISERROR(G9/M9-1),"         /0",(G9/M9-1))</f>
        <v>-0.001423475891784265</v>
      </c>
      <c r="O9" s="207">
        <f>SUM(O10:O14)</f>
        <v>283689.2</v>
      </c>
      <c r="P9" s="203">
        <f>SUM(P10:P14)</f>
        <v>192881.67</v>
      </c>
      <c r="Q9" s="204">
        <f>SUM(Q10:Q14)</f>
        <v>42515.892</v>
      </c>
      <c r="R9" s="203">
        <f>SUM(R10:R14)</f>
        <v>27682.483000000004</v>
      </c>
      <c r="S9" s="202">
        <f aca="true" t="shared" si="3" ref="S9:S14">SUM(O9:R9)</f>
        <v>546769.245</v>
      </c>
      <c r="T9" s="206">
        <f aca="true" t="shared" si="4" ref="T9:T14">S9/$S$9</f>
        <v>1</v>
      </c>
      <c r="U9" s="205">
        <f>SUM(U10:U14)</f>
        <v>286101.1350000001</v>
      </c>
      <c r="V9" s="203">
        <f>SUM(V10:V14)</f>
        <v>199812.77600000013</v>
      </c>
      <c r="W9" s="204">
        <f>SUM(W10:W14)</f>
        <v>35689.107</v>
      </c>
      <c r="X9" s="203">
        <f>SUM(X10:X14)</f>
        <v>18211.628</v>
      </c>
      <c r="Y9" s="202">
        <f aca="true" t="shared" si="5" ref="Y9:Y14">SUM(U9:X9)</f>
        <v>539814.6460000003</v>
      </c>
      <c r="Z9" s="201">
        <f>IF(ISERROR(S9/Y9-1),"         /0",(S9/Y9-1))</f>
        <v>0.012883309209064553</v>
      </c>
    </row>
    <row r="10" spans="1:26" ht="18.75" customHeight="1" thickTop="1">
      <c r="A10" s="199" t="s">
        <v>147</v>
      </c>
      <c r="B10" s="429" t="s">
        <v>411</v>
      </c>
      <c r="C10" s="197">
        <v>20067.756</v>
      </c>
      <c r="D10" s="193">
        <v>16778.239</v>
      </c>
      <c r="E10" s="194">
        <v>1132.0770000000002</v>
      </c>
      <c r="F10" s="193">
        <v>1361.4180000000003</v>
      </c>
      <c r="G10" s="192">
        <f t="shared" si="0"/>
        <v>39339.49</v>
      </c>
      <c r="H10" s="196">
        <f t="shared" si="1"/>
        <v>0.8365576520520658</v>
      </c>
      <c r="I10" s="195">
        <v>17530.375000000007</v>
      </c>
      <c r="J10" s="193">
        <v>14820.001</v>
      </c>
      <c r="K10" s="194">
        <v>3419.1750000000006</v>
      </c>
      <c r="L10" s="193">
        <v>3041.714</v>
      </c>
      <c r="M10" s="192">
        <f t="shared" si="2"/>
        <v>38811.26500000001</v>
      </c>
      <c r="N10" s="198">
        <f>IF(ISERROR(G10/M10-1),"         /0",(G10/M10-1))</f>
        <v>0.013610094904146885</v>
      </c>
      <c r="O10" s="197">
        <v>231443.44099999996</v>
      </c>
      <c r="P10" s="193">
        <v>163513.456</v>
      </c>
      <c r="Q10" s="194">
        <v>33383.18</v>
      </c>
      <c r="R10" s="193">
        <v>25421.140000000003</v>
      </c>
      <c r="S10" s="192">
        <f t="shared" si="3"/>
        <v>453761.217</v>
      </c>
      <c r="T10" s="196">
        <f t="shared" si="4"/>
        <v>0.8298952824239411</v>
      </c>
      <c r="U10" s="195">
        <v>238284.07200000004</v>
      </c>
      <c r="V10" s="193">
        <v>166353.39700000014</v>
      </c>
      <c r="W10" s="194">
        <v>24046.431</v>
      </c>
      <c r="X10" s="193">
        <v>15622.384</v>
      </c>
      <c r="Y10" s="192">
        <f t="shared" si="5"/>
        <v>444306.28400000016</v>
      </c>
      <c r="Z10" s="191">
        <f>IF(ISERROR(S10/Y10-1),"         /0",IF(S10/Y10&gt;5,"  *  ",(S10/Y10-1)))</f>
        <v>0.021280214438740286</v>
      </c>
    </row>
    <row r="11" spans="1:26" ht="18.75" customHeight="1">
      <c r="A11" s="190" t="s">
        <v>148</v>
      </c>
      <c r="B11" s="430" t="s">
        <v>412</v>
      </c>
      <c r="C11" s="188">
        <v>3093.18</v>
      </c>
      <c r="D11" s="184">
        <v>1367.5439999999999</v>
      </c>
      <c r="E11" s="185">
        <v>1051.767</v>
      </c>
      <c r="F11" s="184">
        <v>287.411</v>
      </c>
      <c r="G11" s="183">
        <f t="shared" si="0"/>
        <v>5799.902</v>
      </c>
      <c r="H11" s="187">
        <f t="shared" si="1"/>
        <v>0.12333541688649448</v>
      </c>
      <c r="I11" s="186">
        <v>3071.8850000000007</v>
      </c>
      <c r="J11" s="184">
        <v>1554.373</v>
      </c>
      <c r="K11" s="185">
        <v>1172.178</v>
      </c>
      <c r="L11" s="184">
        <v>310.449</v>
      </c>
      <c r="M11" s="183">
        <f t="shared" si="2"/>
        <v>6108.885</v>
      </c>
      <c r="N11" s="189">
        <f>IF(ISERROR(G11/M11-1),"         /0",(G11/M11-1))</f>
        <v>-0.050579279197431326</v>
      </c>
      <c r="O11" s="188">
        <v>47474.995</v>
      </c>
      <c r="P11" s="184">
        <v>14711.365000000005</v>
      </c>
      <c r="Q11" s="185">
        <v>9052.912</v>
      </c>
      <c r="R11" s="184">
        <v>2091.0150000000003</v>
      </c>
      <c r="S11" s="183">
        <f t="shared" si="3"/>
        <v>73330.28700000001</v>
      </c>
      <c r="T11" s="187">
        <f t="shared" si="4"/>
        <v>0.13411560300909026</v>
      </c>
      <c r="U11" s="186">
        <v>42999.64600000006</v>
      </c>
      <c r="V11" s="184">
        <v>16198.588</v>
      </c>
      <c r="W11" s="185">
        <v>11499.396999999999</v>
      </c>
      <c r="X11" s="184">
        <v>1672.0860000000002</v>
      </c>
      <c r="Y11" s="183">
        <f t="shared" si="5"/>
        <v>72369.71700000005</v>
      </c>
      <c r="Z11" s="182">
        <f>IF(ISERROR(S11/Y11-1),"         /0",IF(S11/Y11&gt;5,"  *  ",(S11/Y11-1)))</f>
        <v>0.013273093219363652</v>
      </c>
    </row>
    <row r="12" spans="1:26" ht="18.75" customHeight="1">
      <c r="A12" s="190" t="s">
        <v>151</v>
      </c>
      <c r="B12" s="430" t="s">
        <v>415</v>
      </c>
      <c r="C12" s="188">
        <v>205.024</v>
      </c>
      <c r="D12" s="184">
        <v>720.002</v>
      </c>
      <c r="E12" s="185">
        <v>0</v>
      </c>
      <c r="F12" s="184">
        <v>0</v>
      </c>
      <c r="G12" s="183">
        <f t="shared" si="0"/>
        <v>925.026</v>
      </c>
      <c r="H12" s="187">
        <f t="shared" si="1"/>
        <v>0.019670757771570353</v>
      </c>
      <c r="I12" s="186">
        <v>55.51</v>
      </c>
      <c r="J12" s="184">
        <v>577.604</v>
      </c>
      <c r="K12" s="185">
        <v>0</v>
      </c>
      <c r="L12" s="184">
        <v>0</v>
      </c>
      <c r="M12" s="183">
        <f t="shared" si="2"/>
        <v>633.114</v>
      </c>
      <c r="N12" s="189">
        <f>IF(ISERROR(G12/M12-1),"         /0",(G12/M12-1))</f>
        <v>0.46107336119561393</v>
      </c>
      <c r="O12" s="188">
        <v>1106.5769999999998</v>
      </c>
      <c r="P12" s="184">
        <v>6130.894999999999</v>
      </c>
      <c r="Q12" s="185">
        <v>1.09</v>
      </c>
      <c r="R12" s="184">
        <v>71.722</v>
      </c>
      <c r="S12" s="183">
        <f t="shared" si="3"/>
        <v>7310.283999999998</v>
      </c>
      <c r="T12" s="187">
        <f t="shared" si="4"/>
        <v>0.013369961948024341</v>
      </c>
      <c r="U12" s="186">
        <v>1078.3729999999996</v>
      </c>
      <c r="V12" s="184">
        <v>5791.625</v>
      </c>
      <c r="W12" s="185">
        <v>0</v>
      </c>
      <c r="X12" s="184">
        <v>785.7</v>
      </c>
      <c r="Y12" s="183">
        <f t="shared" si="5"/>
        <v>7655.697999999999</v>
      </c>
      <c r="Z12" s="182">
        <f>IF(ISERROR(S12/Y12-1),"         /0",IF(S12/Y12&gt;5,"  *  ",(S12/Y12-1)))</f>
        <v>-0.04511855091462613</v>
      </c>
    </row>
    <row r="13" spans="1:26" ht="18.75" customHeight="1">
      <c r="A13" s="190" t="s">
        <v>149</v>
      </c>
      <c r="B13" s="430" t="s">
        <v>413</v>
      </c>
      <c r="C13" s="188">
        <v>246.314</v>
      </c>
      <c r="D13" s="184">
        <v>661.07</v>
      </c>
      <c r="E13" s="185">
        <v>0</v>
      </c>
      <c r="F13" s="184">
        <v>0</v>
      </c>
      <c r="G13" s="183">
        <f t="shared" si="0"/>
        <v>907.384</v>
      </c>
      <c r="H13" s="187">
        <f t="shared" si="1"/>
        <v>0.019295599118077322</v>
      </c>
      <c r="I13" s="186">
        <v>336.817</v>
      </c>
      <c r="J13" s="184">
        <v>1043.27</v>
      </c>
      <c r="K13" s="185">
        <v>0</v>
      </c>
      <c r="L13" s="184">
        <v>0</v>
      </c>
      <c r="M13" s="183">
        <f t="shared" si="2"/>
        <v>1380.087</v>
      </c>
      <c r="N13" s="189">
        <f>IF(ISERROR(G13/M13-1),"         /0",(G13/M13-1))</f>
        <v>-0.3425168123458884</v>
      </c>
      <c r="O13" s="188">
        <v>3383.7709999999997</v>
      </c>
      <c r="P13" s="184">
        <v>8084.420000000001</v>
      </c>
      <c r="Q13" s="185">
        <v>3.496</v>
      </c>
      <c r="R13" s="184">
        <v>0.01</v>
      </c>
      <c r="S13" s="183">
        <f t="shared" si="3"/>
        <v>11471.697</v>
      </c>
      <c r="T13" s="187">
        <f t="shared" si="4"/>
        <v>0.020980874664960354</v>
      </c>
      <c r="U13" s="186">
        <v>3428.2119999999995</v>
      </c>
      <c r="V13" s="184">
        <v>11016.377999999997</v>
      </c>
      <c r="W13" s="185">
        <v>8.16</v>
      </c>
      <c r="X13" s="184">
        <v>0</v>
      </c>
      <c r="Y13" s="183">
        <f t="shared" si="5"/>
        <v>14452.749999999996</v>
      </c>
      <c r="Z13" s="182">
        <f>IF(ISERROR(S13/Y13-1),"         /0",IF(S13/Y13&gt;5,"  *  ",(S13/Y13-1)))</f>
        <v>-0.20626199166248615</v>
      </c>
    </row>
    <row r="14" spans="1:26" ht="18.75" customHeight="1" thickBot="1">
      <c r="A14" s="181" t="s">
        <v>58</v>
      </c>
      <c r="B14" s="431"/>
      <c r="C14" s="179">
        <v>18.679</v>
      </c>
      <c r="D14" s="175">
        <v>32.881</v>
      </c>
      <c r="E14" s="176">
        <v>0.336</v>
      </c>
      <c r="F14" s="175">
        <v>1.7400000000000002</v>
      </c>
      <c r="G14" s="174">
        <f t="shared" si="0"/>
        <v>53.636</v>
      </c>
      <c r="H14" s="178">
        <f t="shared" si="1"/>
        <v>0.0011405741717918712</v>
      </c>
      <c r="I14" s="177">
        <v>35.382</v>
      </c>
      <c r="J14" s="175">
        <v>66.221</v>
      </c>
      <c r="K14" s="176">
        <v>34.97</v>
      </c>
      <c r="L14" s="175">
        <v>22.549</v>
      </c>
      <c r="M14" s="174">
        <f t="shared" si="2"/>
        <v>159.122</v>
      </c>
      <c r="N14" s="180" t="s">
        <v>51</v>
      </c>
      <c r="O14" s="179">
        <v>280.416</v>
      </c>
      <c r="P14" s="175">
        <v>441.53400000000005</v>
      </c>
      <c r="Q14" s="176">
        <v>75.21400000000001</v>
      </c>
      <c r="R14" s="175">
        <v>98.59599999999999</v>
      </c>
      <c r="S14" s="174">
        <f t="shared" si="3"/>
        <v>895.7600000000001</v>
      </c>
      <c r="T14" s="178">
        <f t="shared" si="4"/>
        <v>0.0016382779539840433</v>
      </c>
      <c r="U14" s="177">
        <v>310.83199999999994</v>
      </c>
      <c r="V14" s="175">
        <v>452.788</v>
      </c>
      <c r="W14" s="176">
        <v>135.119</v>
      </c>
      <c r="X14" s="175">
        <v>131.45800000000003</v>
      </c>
      <c r="Y14" s="174">
        <f t="shared" si="5"/>
        <v>1030.197</v>
      </c>
      <c r="Z14" s="173">
        <f>IF(ISERROR(S14/Y14-1),"         /0",IF(S14/Y14&gt;5,"  *  ",(S14/Y14-1)))</f>
        <v>-0.13049640020306774</v>
      </c>
    </row>
    <row r="15" spans="1:2" ht="16.5" thickTop="1">
      <c r="A15" s="172" t="s">
        <v>44</v>
      </c>
      <c r="B15" s="172"/>
    </row>
    <row r="16" spans="1:2" ht="15.75">
      <c r="A16" s="172" t="s">
        <v>43</v>
      </c>
      <c r="B16" s="172"/>
    </row>
    <row r="17" spans="1:3" ht="14.25">
      <c r="A17" s="432" t="s">
        <v>127</v>
      </c>
      <c r="B17" s="433"/>
      <c r="C17" s="433"/>
    </row>
  </sheetData>
  <sheetProtection/>
  <mergeCells count="27">
    <mergeCell ref="S7:S8"/>
    <mergeCell ref="U7:V7"/>
    <mergeCell ref="W7:X7"/>
    <mergeCell ref="N6:N8"/>
    <mergeCell ref="O6:S6"/>
    <mergeCell ref="T6:T8"/>
    <mergeCell ref="U6:Y6"/>
    <mergeCell ref="Z6:Z8"/>
    <mergeCell ref="C7:D7"/>
    <mergeCell ref="E7:F7"/>
    <mergeCell ref="G7:G8"/>
    <mergeCell ref="I7:J7"/>
    <mergeCell ref="K7:L7"/>
    <mergeCell ref="Y7:Y8"/>
    <mergeCell ref="M7:M8"/>
    <mergeCell ref="O7:P7"/>
    <mergeCell ref="Q7:R7"/>
    <mergeCell ref="Y1:Z1"/>
    <mergeCell ref="A3:Z3"/>
    <mergeCell ref="A4:Z4"/>
    <mergeCell ref="A5:A8"/>
    <mergeCell ref="B5:B8"/>
    <mergeCell ref="C5:N5"/>
    <mergeCell ref="O5:Z5"/>
    <mergeCell ref="C6:G6"/>
    <mergeCell ref="H6:H8"/>
    <mergeCell ref="I6:M6"/>
  </mergeCells>
  <conditionalFormatting sqref="Z15:Z65536 N15:N65536 Z3 N3">
    <cfRule type="cellIs" priority="9" dxfId="75" operator="lessThan" stopIfTrue="1">
      <formula>0</formula>
    </cfRule>
  </conditionalFormatting>
  <conditionalFormatting sqref="N9:N14 Z9:Z14">
    <cfRule type="cellIs" priority="10" dxfId="75" operator="lessThan" stopIfTrue="1">
      <formula>0</formula>
    </cfRule>
    <cfRule type="cellIs" priority="11" dxfId="77" operator="greaterThanOrEqual" stopIfTrue="1">
      <formula>0</formula>
    </cfRule>
  </conditionalFormatting>
  <conditionalFormatting sqref="N5 Z5">
    <cfRule type="cellIs" priority="6" dxfId="75" operator="lessThan" stopIfTrue="1">
      <formula>0</formula>
    </cfRule>
  </conditionalFormatting>
  <conditionalFormatting sqref="N6:N8 Z6:Z8">
    <cfRule type="cellIs" priority="3" dxfId="75" operator="lessThan" stopIfTrue="1">
      <formula>0</formula>
    </cfRule>
  </conditionalFormatting>
  <conditionalFormatting sqref="H6:H8">
    <cfRule type="cellIs" priority="2" dxfId="75" operator="lessThan" stopIfTrue="1">
      <formula>0</formula>
    </cfRule>
  </conditionalFormatting>
  <conditionalFormatting sqref="T6:T8">
    <cfRule type="cellIs" priority="1" dxfId="75" operator="lessThan" stopIfTrue="1">
      <formula>0</formula>
    </cfRule>
  </conditionalFormatting>
  <hyperlinks>
    <hyperlink ref="Y1:Z1" location="INDICE!A1" display="Volver al Indice"/>
  </hyperlinks>
  <printOptions/>
  <pageMargins left="0.2" right="0.22" top="0.54" bottom="0.1968503937007874" header="0.15748031496062992" footer="0.15748031496062992"/>
  <pageSetup horizontalDpi="600" verticalDpi="600" orientation="landscape" scale="4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O65526"/>
  <sheetViews>
    <sheetView showGridLines="0" zoomScale="88" zoomScaleNormal="88" zoomScalePageLayoutView="0" workbookViewId="0" topLeftCell="A4">
      <selection activeCell="A1" sqref="A1"/>
    </sheetView>
  </sheetViews>
  <sheetFormatPr defaultColWidth="11.421875" defaultRowHeight="15"/>
  <cols>
    <col min="1" max="1" width="9.8515625" style="1" customWidth="1"/>
    <col min="2" max="2" width="17.140625" style="1" customWidth="1"/>
    <col min="3" max="3" width="11.57421875" style="1" customWidth="1"/>
    <col min="4" max="4" width="12.57421875" style="1" bestFit="1" customWidth="1"/>
    <col min="5" max="5" width="11.421875" style="1" bestFit="1" customWidth="1"/>
    <col min="6" max="6" width="10.8515625" style="1" customWidth="1"/>
    <col min="7" max="7" width="10.00390625" style="1" customWidth="1"/>
    <col min="8" max="8" width="10.57421875" style="1" customWidth="1"/>
    <col min="9" max="9" width="9.57421875" style="1" customWidth="1"/>
    <col min="10" max="10" width="10.421875" style="1" customWidth="1"/>
    <col min="11" max="11" width="9.140625" style="1" customWidth="1"/>
    <col min="12" max="12" width="10.8515625" style="1" customWidth="1"/>
    <col min="13" max="13" width="12.00390625" style="1" customWidth="1"/>
    <col min="14" max="14" width="10.140625" style="1" bestFit="1" customWidth="1"/>
    <col min="15" max="15" width="12.28125" style="1" customWidth="1"/>
    <col min="16" max="16384" width="11.00390625" style="1" customWidth="1"/>
  </cols>
  <sheetData>
    <row r="1" spans="14:15" ht="22.5" customHeight="1">
      <c r="N1" s="613" t="s">
        <v>28</v>
      </c>
      <c r="O1" s="613"/>
    </row>
    <row r="2" ht="5.25" customHeight="1"/>
    <row r="3" ht="4.5" customHeight="1" thickBot="1"/>
    <row r="4" spans="1:15" ht="13.5" customHeight="1" thickTop="1">
      <c r="A4" s="619" t="s">
        <v>27</v>
      </c>
      <c r="B4" s="620"/>
      <c r="C4" s="620"/>
      <c r="D4" s="620"/>
      <c r="E4" s="620"/>
      <c r="F4" s="620"/>
      <c r="G4" s="620"/>
      <c r="H4" s="620"/>
      <c r="I4" s="620"/>
      <c r="J4" s="620"/>
      <c r="K4" s="620"/>
      <c r="L4" s="620"/>
      <c r="M4" s="620"/>
      <c r="N4" s="620"/>
      <c r="O4" s="621"/>
    </row>
    <row r="5" spans="1:15" ht="12.75" customHeight="1">
      <c r="A5" s="622"/>
      <c r="B5" s="623"/>
      <c r="C5" s="623"/>
      <c r="D5" s="623"/>
      <c r="E5" s="623"/>
      <c r="F5" s="623"/>
      <c r="G5" s="623"/>
      <c r="H5" s="623"/>
      <c r="I5" s="623"/>
      <c r="J5" s="623"/>
      <c r="K5" s="623"/>
      <c r="L5" s="623"/>
      <c r="M5" s="623"/>
      <c r="N5" s="623"/>
      <c r="O5" s="624"/>
    </row>
    <row r="6" spans="1:15" ht="5.25" customHeight="1" thickBot="1">
      <c r="A6" s="97"/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5"/>
    </row>
    <row r="7" spans="1:15" ht="16.5" customHeight="1" thickTop="1">
      <c r="A7" s="94"/>
      <c r="B7" s="93"/>
      <c r="C7" s="610" t="s">
        <v>26</v>
      </c>
      <c r="D7" s="611"/>
      <c r="E7" s="612"/>
      <c r="F7" s="606" t="s">
        <v>25</v>
      </c>
      <c r="G7" s="607"/>
      <c r="H7" s="607"/>
      <c r="I7" s="607"/>
      <c r="J7" s="607"/>
      <c r="K7" s="607"/>
      <c r="L7" s="607"/>
      <c r="M7" s="607"/>
      <c r="N7" s="607"/>
      <c r="O7" s="614" t="s">
        <v>24</v>
      </c>
    </row>
    <row r="8" spans="1:15" ht="3.75" customHeight="1" thickBot="1">
      <c r="A8" s="92"/>
      <c r="B8" s="91"/>
      <c r="C8" s="90"/>
      <c r="D8" s="89"/>
      <c r="E8" s="88"/>
      <c r="F8" s="608"/>
      <c r="G8" s="609"/>
      <c r="H8" s="609"/>
      <c r="I8" s="609"/>
      <c r="J8" s="609"/>
      <c r="K8" s="609"/>
      <c r="L8" s="609"/>
      <c r="M8" s="609"/>
      <c r="N8" s="609"/>
      <c r="O8" s="615"/>
    </row>
    <row r="9" spans="1:15" ht="21.75" customHeight="1" thickBot="1" thickTop="1">
      <c r="A9" s="629" t="s">
        <v>23</v>
      </c>
      <c r="B9" s="630"/>
      <c r="C9" s="631" t="s">
        <v>22</v>
      </c>
      <c r="D9" s="633" t="s">
        <v>21</v>
      </c>
      <c r="E9" s="617" t="s">
        <v>17</v>
      </c>
      <c r="F9" s="610" t="s">
        <v>22</v>
      </c>
      <c r="G9" s="611"/>
      <c r="H9" s="611"/>
      <c r="I9" s="610" t="s">
        <v>21</v>
      </c>
      <c r="J9" s="611"/>
      <c r="K9" s="612"/>
      <c r="L9" s="135" t="s">
        <v>20</v>
      </c>
      <c r="M9" s="134"/>
      <c r="N9" s="134"/>
      <c r="O9" s="615"/>
    </row>
    <row r="10" spans="1:15" s="80" customFormat="1" ht="18.75" customHeight="1" thickBot="1">
      <c r="A10" s="86"/>
      <c r="B10" s="85"/>
      <c r="C10" s="632"/>
      <c r="D10" s="634"/>
      <c r="E10" s="618"/>
      <c r="F10" s="83" t="s">
        <v>19</v>
      </c>
      <c r="G10" s="82" t="s">
        <v>18</v>
      </c>
      <c r="H10" s="81" t="s">
        <v>17</v>
      </c>
      <c r="I10" s="83" t="s">
        <v>19</v>
      </c>
      <c r="J10" s="82" t="s">
        <v>18</v>
      </c>
      <c r="K10" s="84" t="s">
        <v>17</v>
      </c>
      <c r="L10" s="83" t="s">
        <v>19</v>
      </c>
      <c r="M10" s="556" t="s">
        <v>18</v>
      </c>
      <c r="N10" s="84" t="s">
        <v>17</v>
      </c>
      <c r="O10" s="616"/>
    </row>
    <row r="11" spans="1:15" s="78" customFormat="1" ht="18.75" customHeight="1" thickTop="1">
      <c r="A11" s="625">
        <v>2010</v>
      </c>
      <c r="B11" s="71" t="s">
        <v>7</v>
      </c>
      <c r="C11" s="132">
        <v>1024970</v>
      </c>
      <c r="D11" s="133">
        <v>59996</v>
      </c>
      <c r="E11" s="461">
        <f aca="true" t="shared" si="0" ref="E11:E31">D11+C11</f>
        <v>1084966</v>
      </c>
      <c r="F11" s="132">
        <v>284288</v>
      </c>
      <c r="G11" s="131">
        <v>261693</v>
      </c>
      <c r="H11" s="596">
        <f aca="true" t="shared" si="1" ref="H11:H22">G11+F11</f>
        <v>545981</v>
      </c>
      <c r="I11" s="130">
        <v>5363</v>
      </c>
      <c r="J11" s="129">
        <v>6030</v>
      </c>
      <c r="K11" s="126">
        <f aca="true" t="shared" si="2" ref="K11:K22">J11+I11</f>
        <v>11393</v>
      </c>
      <c r="L11" s="128">
        <f aca="true" t="shared" si="3" ref="L11:L26">I11+F11</f>
        <v>289651</v>
      </c>
      <c r="M11" s="597">
        <f aca="true" t="shared" si="4" ref="M11:M26">J11+G11</f>
        <v>267723</v>
      </c>
      <c r="N11" s="575">
        <f aca="true" t="shared" si="5" ref="N11:N26">K11+H11</f>
        <v>557374</v>
      </c>
      <c r="O11" s="79">
        <f aca="true" t="shared" si="6" ref="O11:O26">N11+E11</f>
        <v>1642340</v>
      </c>
    </row>
    <row r="12" spans="1:15" ht="18.75" customHeight="1">
      <c r="A12" s="626"/>
      <c r="B12" s="71" t="s">
        <v>6</v>
      </c>
      <c r="C12" s="60">
        <v>928323</v>
      </c>
      <c r="D12" s="70">
        <v>40312</v>
      </c>
      <c r="E12" s="462">
        <f t="shared" si="0"/>
        <v>968635</v>
      </c>
      <c r="F12" s="60">
        <v>202715</v>
      </c>
      <c r="G12" s="58">
        <v>188295</v>
      </c>
      <c r="H12" s="65">
        <f t="shared" si="1"/>
        <v>391010</v>
      </c>
      <c r="I12" s="68">
        <v>1385</v>
      </c>
      <c r="J12" s="67">
        <v>1448</v>
      </c>
      <c r="K12" s="66">
        <f t="shared" si="2"/>
        <v>2833</v>
      </c>
      <c r="L12" s="424">
        <f t="shared" si="3"/>
        <v>204100</v>
      </c>
      <c r="M12" s="557">
        <f t="shared" si="4"/>
        <v>189743</v>
      </c>
      <c r="N12" s="576">
        <f t="shared" si="5"/>
        <v>393843</v>
      </c>
      <c r="O12" s="64">
        <f t="shared" si="6"/>
        <v>1362478</v>
      </c>
    </row>
    <row r="13" spans="1:15" ht="18.75" customHeight="1">
      <c r="A13" s="626"/>
      <c r="B13" s="71" t="s">
        <v>5</v>
      </c>
      <c r="C13" s="60">
        <v>1076945</v>
      </c>
      <c r="D13" s="70">
        <v>52833</v>
      </c>
      <c r="E13" s="462">
        <f t="shared" si="0"/>
        <v>1129778</v>
      </c>
      <c r="F13" s="60">
        <v>250371</v>
      </c>
      <c r="G13" s="58">
        <v>216855</v>
      </c>
      <c r="H13" s="65">
        <f t="shared" si="1"/>
        <v>467226</v>
      </c>
      <c r="I13" s="424">
        <v>2662</v>
      </c>
      <c r="J13" s="67">
        <v>1983</v>
      </c>
      <c r="K13" s="66">
        <f t="shared" si="2"/>
        <v>4645</v>
      </c>
      <c r="L13" s="424">
        <f t="shared" si="3"/>
        <v>253033</v>
      </c>
      <c r="M13" s="557">
        <f t="shared" si="4"/>
        <v>218838</v>
      </c>
      <c r="N13" s="576">
        <f t="shared" si="5"/>
        <v>471871</v>
      </c>
      <c r="O13" s="64">
        <f t="shared" si="6"/>
        <v>1601649</v>
      </c>
    </row>
    <row r="14" spans="1:15" ht="18.75" customHeight="1">
      <c r="A14" s="626"/>
      <c r="B14" s="71" t="s">
        <v>16</v>
      </c>
      <c r="C14" s="60">
        <v>1009177</v>
      </c>
      <c r="D14" s="70">
        <v>51555</v>
      </c>
      <c r="E14" s="462">
        <f t="shared" si="0"/>
        <v>1060732</v>
      </c>
      <c r="F14" s="60">
        <v>215471</v>
      </c>
      <c r="G14" s="58">
        <v>215500</v>
      </c>
      <c r="H14" s="65">
        <f t="shared" si="1"/>
        <v>430971</v>
      </c>
      <c r="I14" s="68">
        <v>3092</v>
      </c>
      <c r="J14" s="67">
        <v>3675</v>
      </c>
      <c r="K14" s="66">
        <f t="shared" si="2"/>
        <v>6767</v>
      </c>
      <c r="L14" s="424">
        <f t="shared" si="3"/>
        <v>218563</v>
      </c>
      <c r="M14" s="557">
        <f t="shared" si="4"/>
        <v>219175</v>
      </c>
      <c r="N14" s="576">
        <f t="shared" si="5"/>
        <v>437738</v>
      </c>
      <c r="O14" s="64">
        <f t="shared" si="6"/>
        <v>1498470</v>
      </c>
    </row>
    <row r="15" spans="1:15" s="78" customFormat="1" ht="18.75" customHeight="1">
      <c r="A15" s="626"/>
      <c r="B15" s="71" t="s">
        <v>15</v>
      </c>
      <c r="C15" s="60">
        <v>1057219</v>
      </c>
      <c r="D15" s="70">
        <v>49821</v>
      </c>
      <c r="E15" s="462">
        <f t="shared" si="0"/>
        <v>1107040</v>
      </c>
      <c r="F15" s="60">
        <v>226400</v>
      </c>
      <c r="G15" s="58">
        <v>221447</v>
      </c>
      <c r="H15" s="65">
        <f t="shared" si="1"/>
        <v>447847</v>
      </c>
      <c r="I15" s="68">
        <v>2391</v>
      </c>
      <c r="J15" s="67">
        <v>2263</v>
      </c>
      <c r="K15" s="66">
        <f t="shared" si="2"/>
        <v>4654</v>
      </c>
      <c r="L15" s="424">
        <f t="shared" si="3"/>
        <v>228791</v>
      </c>
      <c r="M15" s="557">
        <f t="shared" si="4"/>
        <v>223710</v>
      </c>
      <c r="N15" s="576">
        <f t="shared" si="5"/>
        <v>452501</v>
      </c>
      <c r="O15" s="64">
        <f t="shared" si="6"/>
        <v>1559541</v>
      </c>
    </row>
    <row r="16" spans="1:15" s="457" customFormat="1" ht="18.75" customHeight="1">
      <c r="A16" s="626"/>
      <c r="B16" s="77" t="s">
        <v>14</v>
      </c>
      <c r="C16" s="60">
        <v>1123329</v>
      </c>
      <c r="D16" s="70">
        <v>56554</v>
      </c>
      <c r="E16" s="493">
        <f t="shared" si="0"/>
        <v>1179883</v>
      </c>
      <c r="F16" s="60">
        <v>265899</v>
      </c>
      <c r="G16" s="58">
        <v>257366</v>
      </c>
      <c r="H16" s="65">
        <f t="shared" si="1"/>
        <v>523265</v>
      </c>
      <c r="I16" s="68">
        <v>3221</v>
      </c>
      <c r="J16" s="67">
        <v>3176</v>
      </c>
      <c r="K16" s="66">
        <f t="shared" si="2"/>
        <v>6397</v>
      </c>
      <c r="L16" s="424">
        <f t="shared" si="3"/>
        <v>269120</v>
      </c>
      <c r="M16" s="557">
        <f t="shared" si="4"/>
        <v>260542</v>
      </c>
      <c r="N16" s="577">
        <f t="shared" si="5"/>
        <v>529662</v>
      </c>
      <c r="O16" s="494">
        <f t="shared" si="6"/>
        <v>1709545</v>
      </c>
    </row>
    <row r="17" spans="1:15" s="509" customFormat="1" ht="18.75" customHeight="1">
      <c r="A17" s="626"/>
      <c r="B17" s="71" t="s">
        <v>13</v>
      </c>
      <c r="C17" s="60">
        <v>1223306</v>
      </c>
      <c r="D17" s="70">
        <v>75449</v>
      </c>
      <c r="E17" s="493">
        <f t="shared" si="0"/>
        <v>1298755</v>
      </c>
      <c r="F17" s="60">
        <v>288296</v>
      </c>
      <c r="G17" s="58">
        <v>323100</v>
      </c>
      <c r="H17" s="65">
        <f t="shared" si="1"/>
        <v>611396</v>
      </c>
      <c r="I17" s="68">
        <v>4386</v>
      </c>
      <c r="J17" s="67">
        <v>5114</v>
      </c>
      <c r="K17" s="66">
        <f t="shared" si="2"/>
        <v>9500</v>
      </c>
      <c r="L17" s="424">
        <f t="shared" si="3"/>
        <v>292682</v>
      </c>
      <c r="M17" s="557">
        <f t="shared" si="4"/>
        <v>328214</v>
      </c>
      <c r="N17" s="577">
        <f t="shared" si="5"/>
        <v>620896</v>
      </c>
      <c r="O17" s="494">
        <f t="shared" si="6"/>
        <v>1919651</v>
      </c>
    </row>
    <row r="18" spans="1:15" s="521" customFormat="1" ht="18.75" customHeight="1">
      <c r="A18" s="626"/>
      <c r="B18" s="71" t="s">
        <v>12</v>
      </c>
      <c r="C18" s="60">
        <v>1181152</v>
      </c>
      <c r="D18" s="70">
        <v>47824</v>
      </c>
      <c r="E18" s="462">
        <f t="shared" si="0"/>
        <v>1228976</v>
      </c>
      <c r="F18" s="60">
        <v>310033</v>
      </c>
      <c r="G18" s="58">
        <v>280914</v>
      </c>
      <c r="H18" s="65">
        <f t="shared" si="1"/>
        <v>590947</v>
      </c>
      <c r="I18" s="68">
        <v>3790</v>
      </c>
      <c r="J18" s="67">
        <v>4198</v>
      </c>
      <c r="K18" s="66">
        <f t="shared" si="2"/>
        <v>7988</v>
      </c>
      <c r="L18" s="424">
        <f t="shared" si="3"/>
        <v>313823</v>
      </c>
      <c r="M18" s="557">
        <f t="shared" si="4"/>
        <v>285112</v>
      </c>
      <c r="N18" s="576">
        <f t="shared" si="5"/>
        <v>598935</v>
      </c>
      <c r="O18" s="64">
        <f t="shared" si="6"/>
        <v>1827911</v>
      </c>
    </row>
    <row r="19" spans="1:15" ht="18.75" customHeight="1">
      <c r="A19" s="626"/>
      <c r="B19" s="71" t="s">
        <v>11</v>
      </c>
      <c r="C19" s="60">
        <v>1096850</v>
      </c>
      <c r="D19" s="70">
        <v>48932</v>
      </c>
      <c r="E19" s="462">
        <f t="shared" si="0"/>
        <v>1145782</v>
      </c>
      <c r="F19" s="60">
        <v>255954</v>
      </c>
      <c r="G19" s="58">
        <v>225061</v>
      </c>
      <c r="H19" s="65">
        <f t="shared" si="1"/>
        <v>481015</v>
      </c>
      <c r="I19" s="68">
        <v>1870</v>
      </c>
      <c r="J19" s="67">
        <v>1747</v>
      </c>
      <c r="K19" s="66">
        <f t="shared" si="2"/>
        <v>3617</v>
      </c>
      <c r="L19" s="424">
        <f t="shared" si="3"/>
        <v>257824</v>
      </c>
      <c r="M19" s="557">
        <f t="shared" si="4"/>
        <v>226808</v>
      </c>
      <c r="N19" s="576">
        <f t="shared" si="5"/>
        <v>484632</v>
      </c>
      <c r="O19" s="64">
        <f t="shared" si="6"/>
        <v>1630414</v>
      </c>
    </row>
    <row r="20" spans="1:15" s="568" customFormat="1" ht="18.75" customHeight="1">
      <c r="A20" s="627"/>
      <c r="B20" s="71" t="s">
        <v>10</v>
      </c>
      <c r="C20" s="60">
        <v>1206244</v>
      </c>
      <c r="D20" s="70">
        <v>63332</v>
      </c>
      <c r="E20" s="462">
        <f t="shared" si="0"/>
        <v>1269576</v>
      </c>
      <c r="F20" s="60">
        <v>266448</v>
      </c>
      <c r="G20" s="58">
        <v>269287</v>
      </c>
      <c r="H20" s="65">
        <f t="shared" si="1"/>
        <v>535735</v>
      </c>
      <c r="I20" s="68">
        <v>2722</v>
      </c>
      <c r="J20" s="67">
        <v>2360</v>
      </c>
      <c r="K20" s="66">
        <f t="shared" si="2"/>
        <v>5082</v>
      </c>
      <c r="L20" s="424">
        <f t="shared" si="3"/>
        <v>269170</v>
      </c>
      <c r="M20" s="557">
        <f t="shared" si="4"/>
        <v>271647</v>
      </c>
      <c r="N20" s="576">
        <f t="shared" si="5"/>
        <v>540817</v>
      </c>
      <c r="O20" s="64">
        <f t="shared" si="6"/>
        <v>1810393</v>
      </c>
    </row>
    <row r="21" spans="1:15" s="62" customFormat="1" ht="18.75" customHeight="1">
      <c r="A21" s="626"/>
      <c r="B21" s="71" t="s">
        <v>9</v>
      </c>
      <c r="C21" s="60">
        <v>1128917</v>
      </c>
      <c r="D21" s="70">
        <v>78815</v>
      </c>
      <c r="E21" s="462">
        <f t="shared" si="0"/>
        <v>1207732</v>
      </c>
      <c r="F21" s="60">
        <v>254276</v>
      </c>
      <c r="G21" s="58">
        <v>265672</v>
      </c>
      <c r="H21" s="65">
        <f t="shared" si="1"/>
        <v>519948</v>
      </c>
      <c r="I21" s="68">
        <v>1998</v>
      </c>
      <c r="J21" s="67">
        <v>1684</v>
      </c>
      <c r="K21" s="66">
        <f t="shared" si="2"/>
        <v>3682</v>
      </c>
      <c r="L21" s="424">
        <f t="shared" si="3"/>
        <v>256274</v>
      </c>
      <c r="M21" s="557">
        <f t="shared" si="4"/>
        <v>267356</v>
      </c>
      <c r="N21" s="576">
        <f t="shared" si="5"/>
        <v>523630</v>
      </c>
      <c r="O21" s="64">
        <f t="shared" si="6"/>
        <v>1731362</v>
      </c>
    </row>
    <row r="22" spans="1:15" ht="18.75" customHeight="1" thickBot="1">
      <c r="A22" s="628"/>
      <c r="B22" s="545" t="s">
        <v>8</v>
      </c>
      <c r="C22" s="546">
        <v>1178714</v>
      </c>
      <c r="D22" s="547">
        <v>100515</v>
      </c>
      <c r="E22" s="548">
        <f t="shared" si="0"/>
        <v>1279229</v>
      </c>
      <c r="F22" s="546">
        <v>278636</v>
      </c>
      <c r="G22" s="549">
        <v>336863</v>
      </c>
      <c r="H22" s="550">
        <f t="shared" si="1"/>
        <v>615499</v>
      </c>
      <c r="I22" s="551">
        <v>3271</v>
      </c>
      <c r="J22" s="552">
        <v>3076</v>
      </c>
      <c r="K22" s="553">
        <f t="shared" si="2"/>
        <v>6347</v>
      </c>
      <c r="L22" s="554">
        <f t="shared" si="3"/>
        <v>281907</v>
      </c>
      <c r="M22" s="567">
        <f t="shared" si="4"/>
        <v>339939</v>
      </c>
      <c r="N22" s="578">
        <f t="shared" si="5"/>
        <v>621846</v>
      </c>
      <c r="O22" s="555">
        <f t="shared" si="6"/>
        <v>1901075</v>
      </c>
    </row>
    <row r="23" spans="1:15" ht="3.75" customHeight="1">
      <c r="A23" s="76"/>
      <c r="B23" s="75"/>
      <c r="C23" s="74"/>
      <c r="D23" s="73"/>
      <c r="E23" s="463">
        <f t="shared" si="0"/>
        <v>0</v>
      </c>
      <c r="F23" s="48"/>
      <c r="G23" s="47"/>
      <c r="H23" s="44"/>
      <c r="I23" s="48"/>
      <c r="J23" s="47"/>
      <c r="K23" s="46"/>
      <c r="L23" s="101">
        <f t="shared" si="3"/>
        <v>0</v>
      </c>
      <c r="M23" s="558">
        <f t="shared" si="4"/>
        <v>0</v>
      </c>
      <c r="N23" s="579">
        <f t="shared" si="5"/>
        <v>0</v>
      </c>
      <c r="O23" s="43">
        <f t="shared" si="6"/>
        <v>0</v>
      </c>
    </row>
    <row r="24" spans="1:15" ht="18" customHeight="1">
      <c r="A24" s="72">
        <v>2011</v>
      </c>
      <c r="B24" s="71" t="s">
        <v>7</v>
      </c>
      <c r="C24" s="60">
        <v>1137399</v>
      </c>
      <c r="D24" s="70">
        <v>95125</v>
      </c>
      <c r="E24" s="462">
        <f t="shared" si="0"/>
        <v>1232524</v>
      </c>
      <c r="F24" s="69">
        <v>337321</v>
      </c>
      <c r="G24" s="58">
        <v>303592</v>
      </c>
      <c r="H24" s="65">
        <f aca="true" t="shared" si="7" ref="H24:H31">G24+F24</f>
        <v>640913</v>
      </c>
      <c r="I24" s="68">
        <v>4304</v>
      </c>
      <c r="J24" s="67">
        <v>4612</v>
      </c>
      <c r="K24" s="66">
        <f aca="true" t="shared" si="8" ref="K24:K29">J24+I24</f>
        <v>8916</v>
      </c>
      <c r="L24" s="424">
        <f t="shared" si="3"/>
        <v>341625</v>
      </c>
      <c r="M24" s="557">
        <f t="shared" si="4"/>
        <v>308204</v>
      </c>
      <c r="N24" s="576">
        <f t="shared" si="5"/>
        <v>649829</v>
      </c>
      <c r="O24" s="64">
        <f t="shared" si="6"/>
        <v>1882353</v>
      </c>
    </row>
    <row r="25" spans="1:15" ht="18" customHeight="1">
      <c r="A25" s="72"/>
      <c r="B25" s="71" t="s">
        <v>6</v>
      </c>
      <c r="C25" s="60">
        <v>967960</v>
      </c>
      <c r="D25" s="70">
        <v>56407</v>
      </c>
      <c r="E25" s="462">
        <f t="shared" si="0"/>
        <v>1024367</v>
      </c>
      <c r="F25" s="69">
        <v>235961</v>
      </c>
      <c r="G25" s="58">
        <v>218865</v>
      </c>
      <c r="H25" s="65">
        <f t="shared" si="7"/>
        <v>454826</v>
      </c>
      <c r="I25" s="68">
        <v>2692</v>
      </c>
      <c r="J25" s="67">
        <v>2603</v>
      </c>
      <c r="K25" s="66">
        <f t="shared" si="8"/>
        <v>5295</v>
      </c>
      <c r="L25" s="424">
        <f t="shared" si="3"/>
        <v>238653</v>
      </c>
      <c r="M25" s="557">
        <f t="shared" si="4"/>
        <v>221468</v>
      </c>
      <c r="N25" s="576">
        <f t="shared" si="5"/>
        <v>460121</v>
      </c>
      <c r="O25" s="64">
        <f t="shared" si="6"/>
        <v>1484488</v>
      </c>
    </row>
    <row r="26" spans="1:15" ht="18" customHeight="1">
      <c r="A26" s="72"/>
      <c r="B26" s="71" t="s">
        <v>5</v>
      </c>
      <c r="C26" s="60">
        <v>1090092</v>
      </c>
      <c r="D26" s="70">
        <v>66953</v>
      </c>
      <c r="E26" s="462">
        <f t="shared" si="0"/>
        <v>1157045</v>
      </c>
      <c r="F26" s="69">
        <v>274306</v>
      </c>
      <c r="G26" s="58">
        <v>245083</v>
      </c>
      <c r="H26" s="65">
        <f t="shared" si="7"/>
        <v>519389</v>
      </c>
      <c r="I26" s="68">
        <v>1853</v>
      </c>
      <c r="J26" s="67">
        <v>1806</v>
      </c>
      <c r="K26" s="66">
        <f t="shared" si="8"/>
        <v>3659</v>
      </c>
      <c r="L26" s="424">
        <f t="shared" si="3"/>
        <v>276159</v>
      </c>
      <c r="M26" s="557">
        <f t="shared" si="4"/>
        <v>246889</v>
      </c>
      <c r="N26" s="576">
        <f t="shared" si="5"/>
        <v>523048</v>
      </c>
      <c r="O26" s="64">
        <f t="shared" si="6"/>
        <v>1680093</v>
      </c>
    </row>
    <row r="27" spans="1:15" s="62" customFormat="1" ht="18" customHeight="1">
      <c r="A27" s="63"/>
      <c r="B27" s="71" t="s">
        <v>16</v>
      </c>
      <c r="C27" s="60">
        <v>1071287</v>
      </c>
      <c r="D27" s="70">
        <v>65892</v>
      </c>
      <c r="E27" s="462">
        <f t="shared" si="0"/>
        <v>1137179</v>
      </c>
      <c r="F27" s="69">
        <v>267012</v>
      </c>
      <c r="G27" s="58">
        <v>249672</v>
      </c>
      <c r="H27" s="65">
        <f t="shared" si="7"/>
        <v>516684</v>
      </c>
      <c r="I27" s="68">
        <v>3158</v>
      </c>
      <c r="J27" s="67">
        <v>3048</v>
      </c>
      <c r="K27" s="66">
        <f t="shared" si="8"/>
        <v>6206</v>
      </c>
      <c r="L27" s="424">
        <f aca="true" t="shared" si="9" ref="L27:N28">I27+F27</f>
        <v>270170</v>
      </c>
      <c r="M27" s="557">
        <f t="shared" si="9"/>
        <v>252720</v>
      </c>
      <c r="N27" s="576">
        <f t="shared" si="9"/>
        <v>522890</v>
      </c>
      <c r="O27" s="64">
        <f aca="true" t="shared" si="10" ref="O27:O32">N27+E27</f>
        <v>1660069</v>
      </c>
    </row>
    <row r="28" spans="1:15" ht="18" customHeight="1">
      <c r="A28" s="72"/>
      <c r="B28" s="71" t="s">
        <v>15</v>
      </c>
      <c r="C28" s="60">
        <v>1106091</v>
      </c>
      <c r="D28" s="70">
        <v>56658</v>
      </c>
      <c r="E28" s="462">
        <f t="shared" si="0"/>
        <v>1162749</v>
      </c>
      <c r="F28" s="69">
        <v>263838</v>
      </c>
      <c r="G28" s="58">
        <v>252591</v>
      </c>
      <c r="H28" s="65">
        <f t="shared" si="7"/>
        <v>516429</v>
      </c>
      <c r="I28" s="68">
        <v>1181</v>
      </c>
      <c r="J28" s="67">
        <v>718</v>
      </c>
      <c r="K28" s="66">
        <f t="shared" si="8"/>
        <v>1899</v>
      </c>
      <c r="L28" s="424">
        <f t="shared" si="9"/>
        <v>265019</v>
      </c>
      <c r="M28" s="557">
        <f t="shared" si="9"/>
        <v>253309</v>
      </c>
      <c r="N28" s="576">
        <f t="shared" si="9"/>
        <v>518328</v>
      </c>
      <c r="O28" s="64">
        <f t="shared" si="10"/>
        <v>1681077</v>
      </c>
    </row>
    <row r="29" spans="1:15" s="105" customFormat="1" ht="18" customHeight="1">
      <c r="A29" s="495"/>
      <c r="B29" s="496" t="s">
        <v>14</v>
      </c>
      <c r="C29" s="497">
        <v>1151167</v>
      </c>
      <c r="D29" s="498">
        <v>72699</v>
      </c>
      <c r="E29" s="507">
        <f t="shared" si="0"/>
        <v>1223866</v>
      </c>
      <c r="F29" s="499">
        <v>315944</v>
      </c>
      <c r="G29" s="500">
        <v>286381</v>
      </c>
      <c r="H29" s="501">
        <f t="shared" si="7"/>
        <v>602325</v>
      </c>
      <c r="I29" s="502">
        <v>2709</v>
      </c>
      <c r="J29" s="503">
        <v>2024</v>
      </c>
      <c r="K29" s="504">
        <f t="shared" si="8"/>
        <v>4733</v>
      </c>
      <c r="L29" s="495">
        <f aca="true" t="shared" si="11" ref="L29:N30">I29+F29</f>
        <v>318653</v>
      </c>
      <c r="M29" s="559">
        <f t="shared" si="11"/>
        <v>288405</v>
      </c>
      <c r="N29" s="580">
        <f t="shared" si="11"/>
        <v>607058</v>
      </c>
      <c r="O29" s="505">
        <f t="shared" si="10"/>
        <v>1830924</v>
      </c>
    </row>
    <row r="30" spans="1:15" s="508" customFormat="1" ht="18" customHeight="1">
      <c r="A30" s="109"/>
      <c r="B30" s="116" t="s">
        <v>13</v>
      </c>
      <c r="C30" s="497">
        <v>1187324</v>
      </c>
      <c r="D30" s="498">
        <v>64907</v>
      </c>
      <c r="E30" s="507">
        <f t="shared" si="0"/>
        <v>1252231</v>
      </c>
      <c r="F30" s="499">
        <v>317982</v>
      </c>
      <c r="G30" s="500">
        <v>359236</v>
      </c>
      <c r="H30" s="501">
        <f t="shared" si="7"/>
        <v>677218</v>
      </c>
      <c r="I30" s="502">
        <v>3743</v>
      </c>
      <c r="J30" s="503">
        <v>3939</v>
      </c>
      <c r="K30" s="504">
        <f aca="true" t="shared" si="12" ref="K30:K35">J30+I30</f>
        <v>7682</v>
      </c>
      <c r="L30" s="495">
        <f t="shared" si="11"/>
        <v>321725</v>
      </c>
      <c r="M30" s="559">
        <f t="shared" si="11"/>
        <v>363175</v>
      </c>
      <c r="N30" s="580">
        <f t="shared" si="11"/>
        <v>684900</v>
      </c>
      <c r="O30" s="505">
        <f t="shared" si="10"/>
        <v>1937131</v>
      </c>
    </row>
    <row r="31" spans="1:15" s="508" customFormat="1" ht="18" customHeight="1">
      <c r="A31" s="109"/>
      <c r="B31" s="116" t="s">
        <v>12</v>
      </c>
      <c r="C31" s="497">
        <v>1185603</v>
      </c>
      <c r="D31" s="498">
        <v>68928</v>
      </c>
      <c r="E31" s="507">
        <f t="shared" si="0"/>
        <v>1254531</v>
      </c>
      <c r="F31" s="499">
        <v>329675</v>
      </c>
      <c r="G31" s="500">
        <v>310356</v>
      </c>
      <c r="H31" s="501">
        <f t="shared" si="7"/>
        <v>640031</v>
      </c>
      <c r="I31" s="502">
        <v>2785</v>
      </c>
      <c r="J31" s="503">
        <v>2810</v>
      </c>
      <c r="K31" s="504">
        <f t="shared" si="12"/>
        <v>5595</v>
      </c>
      <c r="L31" s="495">
        <f aca="true" t="shared" si="13" ref="L31:N32">I31+F31</f>
        <v>332460</v>
      </c>
      <c r="M31" s="559">
        <f t="shared" si="13"/>
        <v>313166</v>
      </c>
      <c r="N31" s="580">
        <f t="shared" si="13"/>
        <v>645626</v>
      </c>
      <c r="O31" s="505">
        <f t="shared" si="10"/>
        <v>1900157</v>
      </c>
    </row>
    <row r="32" spans="1:15" s="508" customFormat="1" ht="18" customHeight="1">
      <c r="A32" s="109"/>
      <c r="B32" s="116" t="s">
        <v>11</v>
      </c>
      <c r="C32" s="497">
        <v>1148927</v>
      </c>
      <c r="D32" s="498">
        <v>61764</v>
      </c>
      <c r="E32" s="507">
        <f>D32+C32</f>
        <v>1210691</v>
      </c>
      <c r="F32" s="499">
        <v>288883</v>
      </c>
      <c r="G32" s="500">
        <v>260029</v>
      </c>
      <c r="H32" s="501">
        <f>G32+F32</f>
        <v>548912</v>
      </c>
      <c r="I32" s="502">
        <v>1037</v>
      </c>
      <c r="J32" s="503">
        <v>920</v>
      </c>
      <c r="K32" s="504">
        <f t="shared" si="12"/>
        <v>1957</v>
      </c>
      <c r="L32" s="495">
        <f t="shared" si="13"/>
        <v>289920</v>
      </c>
      <c r="M32" s="559">
        <f t="shared" si="13"/>
        <v>260949</v>
      </c>
      <c r="N32" s="580">
        <f t="shared" si="13"/>
        <v>550869</v>
      </c>
      <c r="O32" s="505">
        <f t="shared" si="10"/>
        <v>1761560</v>
      </c>
    </row>
    <row r="33" spans="1:15" s="544" customFormat="1" ht="18" customHeight="1">
      <c r="A33" s="531"/>
      <c r="B33" s="116" t="s">
        <v>10</v>
      </c>
      <c r="C33" s="497">
        <v>1186817</v>
      </c>
      <c r="D33" s="498">
        <v>66005</v>
      </c>
      <c r="E33" s="507">
        <f>D33+C33</f>
        <v>1252822</v>
      </c>
      <c r="F33" s="499">
        <v>280771</v>
      </c>
      <c r="G33" s="500">
        <v>293131</v>
      </c>
      <c r="H33" s="501">
        <f>G33+F33</f>
        <v>573902</v>
      </c>
      <c r="I33" s="502">
        <v>2005</v>
      </c>
      <c r="J33" s="503">
        <v>1816</v>
      </c>
      <c r="K33" s="504">
        <f t="shared" si="12"/>
        <v>3821</v>
      </c>
      <c r="L33" s="495">
        <f aca="true" t="shared" si="14" ref="L33:N35">I33+F33</f>
        <v>282776</v>
      </c>
      <c r="M33" s="559">
        <f t="shared" si="14"/>
        <v>294947</v>
      </c>
      <c r="N33" s="580">
        <f t="shared" si="14"/>
        <v>577723</v>
      </c>
      <c r="O33" s="505">
        <f>N33+E33</f>
        <v>1830545</v>
      </c>
    </row>
    <row r="34" spans="1:15" s="544" customFormat="1" ht="18" customHeight="1">
      <c r="A34" s="109"/>
      <c r="B34" s="116" t="s">
        <v>9</v>
      </c>
      <c r="C34" s="497">
        <v>1241817</v>
      </c>
      <c r="D34" s="498">
        <v>61568</v>
      </c>
      <c r="E34" s="507">
        <f>D34+C34</f>
        <v>1303385</v>
      </c>
      <c r="F34" s="499">
        <v>270378</v>
      </c>
      <c r="G34" s="500">
        <v>287244</v>
      </c>
      <c r="H34" s="501">
        <f>G34+F34</f>
        <v>557622</v>
      </c>
      <c r="I34" s="502">
        <v>1558</v>
      </c>
      <c r="J34" s="503">
        <v>1277</v>
      </c>
      <c r="K34" s="504">
        <f t="shared" si="12"/>
        <v>2835</v>
      </c>
      <c r="L34" s="495">
        <f t="shared" si="14"/>
        <v>271936</v>
      </c>
      <c r="M34" s="559">
        <f t="shared" si="14"/>
        <v>288521</v>
      </c>
      <c r="N34" s="580">
        <f t="shared" si="14"/>
        <v>560457</v>
      </c>
      <c r="O34" s="505">
        <f>N34+E34</f>
        <v>1863842</v>
      </c>
    </row>
    <row r="35" spans="1:15" s="544" customFormat="1" ht="18" customHeight="1" thickBot="1">
      <c r="A35" s="531"/>
      <c r="B35" s="532" t="s">
        <v>8</v>
      </c>
      <c r="C35" s="533">
        <v>1333198</v>
      </c>
      <c r="D35" s="534">
        <v>84173</v>
      </c>
      <c r="E35" s="535">
        <f>D35+C35</f>
        <v>1417371</v>
      </c>
      <c r="F35" s="536">
        <v>301195</v>
      </c>
      <c r="G35" s="537">
        <v>357690</v>
      </c>
      <c r="H35" s="538">
        <f>G35+F35</f>
        <v>658885</v>
      </c>
      <c r="I35" s="539">
        <v>2262</v>
      </c>
      <c r="J35" s="540">
        <v>1336</v>
      </c>
      <c r="K35" s="541">
        <f t="shared" si="12"/>
        <v>3598</v>
      </c>
      <c r="L35" s="542">
        <f t="shared" si="14"/>
        <v>303457</v>
      </c>
      <c r="M35" s="560">
        <f t="shared" si="14"/>
        <v>359026</v>
      </c>
      <c r="N35" s="581">
        <f t="shared" si="14"/>
        <v>662483</v>
      </c>
      <c r="O35" s="543">
        <f>N35+E35</f>
        <v>2079854</v>
      </c>
    </row>
    <row r="36" spans="1:15" ht="18" customHeight="1">
      <c r="A36" s="61" t="s">
        <v>4</v>
      </c>
      <c r="B36" s="49"/>
      <c r="C36" s="48"/>
      <c r="D36" s="47"/>
      <c r="E36" s="464"/>
      <c r="F36" s="48"/>
      <c r="G36" s="47"/>
      <c r="H36" s="46"/>
      <c r="I36" s="48"/>
      <c r="J36" s="47"/>
      <c r="K36" s="46"/>
      <c r="L36" s="101"/>
      <c r="M36" s="558"/>
      <c r="N36" s="579"/>
      <c r="O36" s="43"/>
    </row>
    <row r="37" spans="1:15" ht="18" customHeight="1">
      <c r="A37" s="42" t="s">
        <v>196</v>
      </c>
      <c r="B37" s="56"/>
      <c r="C37" s="60">
        <f>SUM(C11:C22)</f>
        <v>13235146</v>
      </c>
      <c r="D37" s="58">
        <f aca="true" t="shared" si="15" ref="D37:O37">SUM(D11:D22)</f>
        <v>725938</v>
      </c>
      <c r="E37" s="465">
        <f t="shared" si="15"/>
        <v>13961084</v>
      </c>
      <c r="F37" s="60">
        <f t="shared" si="15"/>
        <v>3098787</v>
      </c>
      <c r="G37" s="58">
        <f t="shared" si="15"/>
        <v>3062053</v>
      </c>
      <c r="H37" s="59">
        <f t="shared" si="15"/>
        <v>6160840</v>
      </c>
      <c r="I37" s="60">
        <f t="shared" si="15"/>
        <v>36151</v>
      </c>
      <c r="J37" s="58">
        <f t="shared" si="15"/>
        <v>36754</v>
      </c>
      <c r="K37" s="59">
        <f t="shared" si="15"/>
        <v>72905</v>
      </c>
      <c r="L37" s="60">
        <f t="shared" si="15"/>
        <v>3134938</v>
      </c>
      <c r="M37" s="561">
        <f t="shared" si="15"/>
        <v>3098807</v>
      </c>
      <c r="N37" s="582">
        <f t="shared" si="15"/>
        <v>6233745</v>
      </c>
      <c r="O37" s="57">
        <f t="shared" si="15"/>
        <v>20194829</v>
      </c>
    </row>
    <row r="38" spans="1:15" ht="18" customHeight="1" thickBot="1">
      <c r="A38" s="42" t="s">
        <v>197</v>
      </c>
      <c r="B38" s="56"/>
      <c r="C38" s="55">
        <f>SUM(C24:C35)</f>
        <v>13807682</v>
      </c>
      <c r="D38" s="52">
        <f aca="true" t="shared" si="16" ref="D38:O38">SUM(D24:D35)</f>
        <v>821079</v>
      </c>
      <c r="E38" s="466">
        <f t="shared" si="16"/>
        <v>14628761</v>
      </c>
      <c r="F38" s="54">
        <f t="shared" si="16"/>
        <v>3483266</v>
      </c>
      <c r="G38" s="52">
        <f t="shared" si="16"/>
        <v>3423870</v>
      </c>
      <c r="H38" s="53">
        <f t="shared" si="16"/>
        <v>6907136</v>
      </c>
      <c r="I38" s="54">
        <f t="shared" si="16"/>
        <v>29287</v>
      </c>
      <c r="J38" s="52">
        <f t="shared" si="16"/>
        <v>26909</v>
      </c>
      <c r="K38" s="53">
        <f t="shared" si="16"/>
        <v>56196</v>
      </c>
      <c r="L38" s="54">
        <f t="shared" si="16"/>
        <v>3512553</v>
      </c>
      <c r="M38" s="562">
        <f t="shared" si="16"/>
        <v>3450779</v>
      </c>
      <c r="N38" s="583">
        <f t="shared" si="16"/>
        <v>6963332</v>
      </c>
      <c r="O38" s="51">
        <f t="shared" si="16"/>
        <v>21592093</v>
      </c>
    </row>
    <row r="39" spans="1:15" ht="16.5" customHeight="1">
      <c r="A39" s="50" t="s">
        <v>3</v>
      </c>
      <c r="B39" s="49"/>
      <c r="C39" s="48"/>
      <c r="D39" s="47"/>
      <c r="E39" s="467"/>
      <c r="F39" s="48"/>
      <c r="G39" s="47"/>
      <c r="H39" s="44"/>
      <c r="I39" s="48"/>
      <c r="J39" s="47"/>
      <c r="K39" s="46"/>
      <c r="L39" s="101"/>
      <c r="M39" s="558"/>
      <c r="N39" s="584"/>
      <c r="O39" s="43"/>
    </row>
    <row r="40" spans="1:15" ht="16.5" customHeight="1">
      <c r="A40" s="42" t="s">
        <v>198</v>
      </c>
      <c r="B40" s="41"/>
      <c r="C40" s="22">
        <f>(C35/C22-1)*100</f>
        <v>13.106147886595053</v>
      </c>
      <c r="D40" s="38">
        <f aca="true" t="shared" si="17" ref="D40:O40">(D35/D22-1)*100</f>
        <v>-16.258269909963687</v>
      </c>
      <c r="E40" s="468">
        <f t="shared" si="17"/>
        <v>10.798848368822167</v>
      </c>
      <c r="F40" s="22">
        <f t="shared" si="17"/>
        <v>8.096225900457954</v>
      </c>
      <c r="G40" s="20">
        <f t="shared" si="17"/>
        <v>6.182632108602015</v>
      </c>
      <c r="H40" s="37">
        <f t="shared" si="17"/>
        <v>7.048914782964721</v>
      </c>
      <c r="I40" s="40">
        <f t="shared" si="17"/>
        <v>-30.8468358300214</v>
      </c>
      <c r="J40" s="38">
        <f t="shared" si="17"/>
        <v>-56.566970091027315</v>
      </c>
      <c r="K40" s="39">
        <f t="shared" si="17"/>
        <v>-43.311800850795656</v>
      </c>
      <c r="L40" s="40">
        <f t="shared" si="17"/>
        <v>7.644364985615826</v>
      </c>
      <c r="M40" s="563">
        <f t="shared" si="17"/>
        <v>5.614830896131373</v>
      </c>
      <c r="N40" s="585">
        <f t="shared" si="17"/>
        <v>6.5348977077926085</v>
      </c>
      <c r="O40" s="36">
        <f t="shared" si="17"/>
        <v>9.404100311665765</v>
      </c>
    </row>
    <row r="41" spans="1:15" ht="7.5" customHeight="1" thickBot="1">
      <c r="A41" s="35"/>
      <c r="B41" s="34"/>
      <c r="C41" s="33"/>
      <c r="D41" s="32"/>
      <c r="E41" s="469"/>
      <c r="F41" s="31"/>
      <c r="G41" s="29"/>
      <c r="H41" s="28"/>
      <c r="I41" s="31"/>
      <c r="J41" s="29"/>
      <c r="K41" s="30"/>
      <c r="L41" s="31"/>
      <c r="M41" s="564"/>
      <c r="N41" s="586"/>
      <c r="O41" s="27"/>
    </row>
    <row r="42" spans="1:15" ht="16.5" customHeight="1">
      <c r="A42" s="26" t="s">
        <v>2</v>
      </c>
      <c r="B42" s="25"/>
      <c r="C42" s="24"/>
      <c r="D42" s="23"/>
      <c r="E42" s="470"/>
      <c r="F42" s="22"/>
      <c r="G42" s="20"/>
      <c r="H42" s="19"/>
      <c r="I42" s="22"/>
      <c r="J42" s="20"/>
      <c r="K42" s="21"/>
      <c r="L42" s="22"/>
      <c r="M42" s="565"/>
      <c r="N42" s="587"/>
      <c r="O42" s="18"/>
    </row>
    <row r="43" spans="1:15" ht="16.5" customHeight="1" thickBot="1">
      <c r="A43" s="17" t="s">
        <v>199</v>
      </c>
      <c r="B43" s="16"/>
      <c r="C43" s="15">
        <f aca="true" t="shared" si="18" ref="C43:O43">(C38/C37-1)*100</f>
        <v>4.325875966914161</v>
      </c>
      <c r="D43" s="11">
        <f t="shared" si="18"/>
        <v>13.105940176709296</v>
      </c>
      <c r="E43" s="471">
        <f t="shared" si="18"/>
        <v>4.7824151763573575</v>
      </c>
      <c r="F43" s="15">
        <f t="shared" si="18"/>
        <v>12.40740328393013</v>
      </c>
      <c r="G43" s="14">
        <f t="shared" si="18"/>
        <v>11.81615732973924</v>
      </c>
      <c r="H43" s="10">
        <f t="shared" si="18"/>
        <v>12.113542958427747</v>
      </c>
      <c r="I43" s="13">
        <f t="shared" si="18"/>
        <v>-18.987026638267267</v>
      </c>
      <c r="J43" s="11">
        <f t="shared" si="18"/>
        <v>-26.7862001414812</v>
      </c>
      <c r="K43" s="12">
        <f t="shared" si="18"/>
        <v>-22.918867018723</v>
      </c>
      <c r="L43" s="13">
        <f t="shared" si="18"/>
        <v>12.045373784106728</v>
      </c>
      <c r="M43" s="566">
        <f t="shared" si="18"/>
        <v>11.358306599927005</v>
      </c>
      <c r="N43" s="588">
        <f t="shared" si="18"/>
        <v>11.703831324508783</v>
      </c>
      <c r="O43" s="9">
        <f t="shared" si="18"/>
        <v>6.918919689787906</v>
      </c>
    </row>
    <row r="44" spans="1:14" s="5" customFormat="1" ht="17.25" customHeight="1" thickTop="1">
      <c r="A44" s="6" t="s">
        <v>1</v>
      </c>
      <c r="B44" s="8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</row>
    <row r="45" s="5" customFormat="1" ht="13.5" customHeight="1">
      <c r="A45" s="6" t="s">
        <v>0</v>
      </c>
    </row>
    <row r="46" spans="1:14" ht="14.2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</row>
    <row r="47" spans="1:14" ht="14.25">
      <c r="A47" s="3"/>
      <c r="B47" s="3"/>
      <c r="C47" s="4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</row>
    <row r="48" spans="1:14" ht="14.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</row>
    <row r="49" spans="1:14" ht="14.2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</row>
    <row r="50" spans="1:14" ht="14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</row>
    <row r="51" spans="1:14" ht="14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</row>
    <row r="52" spans="1:14" ht="14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</row>
    <row r="53" spans="1:14" ht="14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</row>
    <row r="54" spans="1:14" ht="14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</row>
    <row r="55" spans="1:14" ht="14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</row>
    <row r="56" spans="1:14" ht="14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</row>
    <row r="57" spans="1:14" ht="14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</row>
    <row r="58" spans="1:14" ht="14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</row>
    <row r="59" spans="1:14" ht="14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</row>
    <row r="60" spans="1:14" ht="14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</row>
    <row r="61" spans="1:14" ht="14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</row>
    <row r="62" spans="1:14" ht="14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</row>
    <row r="63" spans="1:14" ht="14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</row>
    <row r="64" spans="1:14" ht="14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</row>
    <row r="65" spans="1:14" ht="14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</row>
    <row r="66" spans="1:14" ht="14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</row>
    <row r="67" spans="1:14" ht="14.2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</row>
    <row r="68" spans="1:14" ht="14.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</row>
    <row r="69" spans="1:14" ht="14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</row>
    <row r="70" spans="1:14" ht="14.2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</row>
    <row r="71" spans="1:14" ht="14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</row>
    <row r="72" spans="1:14" ht="14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</row>
    <row r="73" spans="1:14" ht="14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</row>
    <row r="74" spans="1:14" ht="14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</row>
    <row r="75" spans="1:14" ht="14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</row>
    <row r="76" spans="1:14" ht="14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</row>
    <row r="77" spans="1:14" ht="14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</row>
    <row r="78" spans="1:14" ht="14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</row>
    <row r="79" spans="1:14" ht="14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</row>
    <row r="80" spans="1:14" ht="14.2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</row>
    <row r="81" spans="1:14" ht="14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</row>
    <row r="82" spans="1:14" ht="14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</row>
    <row r="83" spans="1:14" ht="14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</row>
    <row r="84" spans="1:14" ht="14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</row>
    <row r="85" spans="1:14" ht="14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</row>
    <row r="86" spans="1:14" ht="14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</row>
    <row r="87" spans="1:14" ht="14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</row>
    <row r="88" spans="1:14" ht="14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</row>
    <row r="89" spans="1:14" ht="14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</row>
    <row r="90" spans="1:14" ht="14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</row>
    <row r="91" spans="1:14" ht="14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</row>
    <row r="92" spans="1:14" ht="14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</row>
    <row r="93" spans="1:14" ht="14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</row>
    <row r="94" spans="1:14" ht="14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</row>
    <row r="95" spans="1:14" ht="14.2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</row>
    <row r="96" spans="1:14" ht="14.2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</row>
    <row r="97" spans="1:14" ht="14.2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</row>
    <row r="98" spans="1:14" ht="14.2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</row>
    <row r="99" spans="1:14" ht="14.2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</row>
    <row r="100" spans="1:14" ht="14.2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</row>
    <row r="101" spans="1:14" ht="14.2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</row>
    <row r="102" spans="1:14" ht="14.2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</row>
    <row r="103" spans="1:14" ht="14.2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</row>
    <row r="104" spans="1:14" ht="14.2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</row>
    <row r="105" spans="1:14" ht="14.2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</row>
    <row r="106" spans="1:14" ht="14.2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</row>
    <row r="107" spans="1:14" ht="14.2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</row>
    <row r="108" spans="1:14" ht="14.2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</row>
    <row r="109" spans="1:14" ht="14.2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</row>
    <row r="110" spans="1:14" ht="14.2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</row>
    <row r="111" spans="1:14" ht="14.2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</row>
    <row r="112" spans="1:14" ht="14.2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</row>
    <row r="113" spans="1:14" ht="14.2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</row>
    <row r="114" spans="1:14" ht="14.2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</row>
    <row r="115" spans="1:14" ht="14.2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</row>
    <row r="116" spans="1:14" ht="14.2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</row>
    <row r="117" spans="1:14" ht="14.2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</row>
    <row r="118" spans="1:14" ht="14.2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</row>
    <row r="119" spans="1:14" ht="14.2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</row>
    <row r="120" spans="1:14" ht="14.2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</row>
    <row r="121" spans="1:14" ht="14.2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</row>
    <row r="122" spans="1:14" ht="14.2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</row>
    <row r="123" spans="1:14" ht="14.2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</row>
    <row r="124" spans="1:14" ht="14.2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</row>
    <row r="125" spans="1:14" ht="14.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</row>
    <row r="126" spans="1:14" ht="14.2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</row>
    <row r="127" spans="1:14" ht="14.2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</row>
    <row r="128" spans="1:14" ht="14.2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</row>
    <row r="129" spans="1:14" ht="14.2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</row>
    <row r="130" spans="1:14" ht="14.2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</row>
    <row r="131" spans="1:14" ht="14.2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</row>
    <row r="132" spans="1:14" ht="14.2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</row>
    <row r="133" spans="1:14" ht="14.2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</row>
    <row r="134" spans="1:14" ht="14.2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</row>
    <row r="135" spans="1:14" ht="14.2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</row>
    <row r="136" spans="1:14" ht="14.2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</row>
    <row r="137" spans="1:14" ht="14.2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</row>
    <row r="138" spans="1:14" ht="14.2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</row>
    <row r="139" spans="1:14" ht="14.2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</row>
    <row r="140" spans="1:14" ht="14.2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</row>
    <row r="141" spans="1:14" ht="14.2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</row>
    <row r="142" spans="1:14" ht="14.2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</row>
    <row r="143" spans="1:14" ht="14.2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</row>
    <row r="144" spans="1:14" ht="14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</row>
    <row r="145" spans="1:14" ht="14.2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</row>
    <row r="146" spans="1:14" ht="14.2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</row>
    <row r="147" spans="1:14" ht="14.2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</row>
    <row r="148" spans="1:14" ht="14.2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</row>
    <row r="149" spans="1:14" ht="14.2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</row>
    <row r="150" spans="1:14" ht="14.2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</row>
    <row r="151" spans="1:14" ht="14.2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</row>
    <row r="152" spans="1:14" ht="14.2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</row>
    <row r="153" spans="1:14" ht="14.2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</row>
    <row r="154" spans="1:14" ht="14.2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</row>
    <row r="155" spans="1:14" ht="14.2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</row>
    <row r="156" spans="1:14" ht="14.2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</row>
    <row r="157" spans="1:14" ht="14.2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</row>
    <row r="158" spans="1:14" ht="14.2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</row>
    <row r="159" spans="1:14" ht="14.2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</row>
    <row r="160" spans="1:14" ht="14.2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</row>
    <row r="161" spans="1:14" ht="14.2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</row>
    <row r="162" spans="1:14" ht="14.2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</row>
    <row r="163" spans="1:14" ht="14.2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</row>
    <row r="164" spans="1:14" ht="14.2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</row>
    <row r="165" spans="1:14" ht="14.2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</row>
    <row r="166" spans="1:14" ht="14.2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</row>
    <row r="167" spans="1:14" ht="14.2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</row>
    <row r="168" spans="1:14" ht="14.2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</row>
    <row r="169" spans="1:14" ht="14.2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</row>
    <row r="170" spans="1:14" ht="14.2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</row>
    <row r="171" spans="1:14" ht="14.2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</row>
    <row r="172" spans="1:14" ht="14.2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</row>
    <row r="173" spans="1:14" ht="14.2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</row>
    <row r="174" spans="1:14" ht="14.2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</row>
    <row r="175" spans="1:14" ht="14.2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</row>
    <row r="176" spans="1:14" ht="14.2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</row>
    <row r="177" spans="1:14" ht="14.2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</row>
    <row r="178" spans="1:14" ht="14.2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</row>
    <row r="179" spans="1:14" ht="14.2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</row>
    <row r="180" spans="1:14" ht="14.2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</row>
    <row r="181" spans="1:14" ht="14.2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</row>
    <row r="182" spans="1:14" ht="14.2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</row>
    <row r="183" spans="1:14" ht="14.2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</row>
    <row r="184" spans="1:14" ht="14.2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</row>
    <row r="185" spans="1:14" ht="14.2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</row>
    <row r="186" spans="1:14" ht="14.2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</row>
    <row r="187" spans="1:14" ht="14.2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</row>
    <row r="188" spans="1:14" ht="14.2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</row>
    <row r="189" spans="1:14" ht="14.2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</row>
    <row r="190" spans="1:14" ht="14.2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</row>
    <row r="191" spans="1:14" ht="14.2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</row>
    <row r="192" spans="1:14" ht="14.2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</row>
    <row r="193" spans="1:14" ht="14.2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</row>
    <row r="194" spans="1:14" ht="14.2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</row>
    <row r="195" spans="1:14" ht="14.2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</row>
    <row r="196" spans="1:14" ht="14.2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</row>
    <row r="197" spans="1:14" ht="14.2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</row>
    <row r="198" spans="1:14" ht="14.2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</row>
    <row r="199" spans="1:14" ht="14.2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</row>
    <row r="200" spans="1:14" ht="14.2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</row>
    <row r="201" spans="1:14" ht="14.2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</row>
    <row r="202" spans="1:14" ht="14.2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</row>
    <row r="203" spans="1:14" ht="14.2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</row>
    <row r="204" spans="1:14" ht="14.2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</row>
    <row r="205" spans="1:14" ht="14.2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</row>
    <row r="206" spans="1:14" ht="14.2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</row>
    <row r="207" spans="1:14" ht="14.2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</row>
    <row r="208" spans="1:14" ht="14.2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</row>
    <row r="209" spans="1:14" ht="14.2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</row>
    <row r="210" spans="1:14" ht="14.2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</row>
    <row r="211" spans="1:14" ht="14.2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</row>
    <row r="212" spans="1:14" ht="14.2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</row>
    <row r="213" spans="1:14" ht="14.2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</row>
    <row r="214" spans="1:14" ht="14.2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</row>
    <row r="215" spans="1:14" ht="14.2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</row>
    <row r="216" spans="1:14" ht="14.2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</row>
    <row r="217" spans="1:14" ht="14.2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</row>
    <row r="218" spans="1:14" ht="14.2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</row>
    <row r="219" spans="1:14" ht="14.2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</row>
    <row r="220" spans="1:14" ht="14.2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</row>
    <row r="221" spans="1:14" ht="14.2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</row>
    <row r="222" spans="1:14" ht="14.2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</row>
    <row r="223" spans="1:14" ht="14.2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</row>
    <row r="224" spans="1:14" ht="14.2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</row>
    <row r="225" spans="1:14" ht="14.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</row>
    <row r="226" spans="1:14" ht="14.2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</row>
    <row r="227" spans="1:14" ht="14.2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</row>
    <row r="228" spans="1:14" ht="14.2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</row>
    <row r="229" spans="1:14" ht="14.2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</row>
    <row r="230" spans="1:14" ht="14.2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</row>
    <row r="231" spans="1:14" ht="14.2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</row>
    <row r="232" spans="1:14" ht="14.2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</row>
    <row r="233" spans="1:14" ht="14.2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</row>
    <row r="234" spans="1:14" ht="14.2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</row>
    <row r="235" spans="1:14" ht="14.2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</row>
    <row r="236" spans="1:14" ht="14.2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</row>
    <row r="237" spans="1:14" ht="14.2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</row>
    <row r="238" spans="1:14" ht="14.2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</row>
    <row r="239" spans="1:14" ht="14.2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</row>
    <row r="240" spans="1:14" ht="14.2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</row>
    <row r="241" spans="1:14" ht="14.2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</row>
    <row r="242" spans="1:14" ht="14.2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</row>
    <row r="243" spans="1:14" ht="14.2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</row>
    <row r="244" spans="1:14" ht="14.2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</row>
    <row r="245" spans="1:14" ht="14.2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</row>
    <row r="246" spans="1:14" ht="14.2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</row>
    <row r="247" spans="1:14" ht="14.2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</row>
    <row r="248" spans="1:14" ht="14.2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</row>
    <row r="249" spans="1:14" ht="14.2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</row>
    <row r="250" spans="1:14" ht="14.2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</row>
    <row r="251" spans="1:14" ht="14.2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</row>
    <row r="252" spans="1:14" ht="14.2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</row>
    <row r="253" spans="1:14" ht="14.2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</row>
    <row r="254" spans="1:14" ht="14.2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</row>
    <row r="255" spans="1:14" ht="14.2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</row>
    <row r="256" spans="1:14" ht="14.2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</row>
    <row r="257" spans="1:14" ht="14.2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</row>
    <row r="258" spans="1:14" ht="14.2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</row>
    <row r="259" spans="1:14" ht="14.2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</row>
    <row r="260" spans="1:14" ht="14.2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</row>
    <row r="261" spans="1:14" ht="14.2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</row>
    <row r="262" spans="1:14" ht="14.2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</row>
    <row r="263" spans="1:14" ht="14.2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</row>
    <row r="264" spans="1:14" ht="14.2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</row>
    <row r="265" spans="1:14" ht="14.2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</row>
    <row r="266" spans="1:14" ht="14.2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</row>
    <row r="267" spans="1:14" ht="14.2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</row>
    <row r="268" spans="1:14" ht="14.2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</row>
    <row r="269" spans="1:14" ht="14.2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</row>
    <row r="270" spans="1:14" ht="14.2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</row>
    <row r="271" spans="1:14" ht="14.2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</row>
    <row r="272" spans="1:14" ht="14.2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</row>
    <row r="273" spans="1:14" ht="14.2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</row>
    <row r="274" spans="1:14" ht="14.2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</row>
    <row r="275" spans="1:14" ht="14.2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</row>
    <row r="276" spans="1:14" ht="14.2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</row>
    <row r="277" spans="1:14" ht="14.2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</row>
    <row r="278" spans="1:14" ht="14.2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</row>
    <row r="279" spans="1:14" ht="14.2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</row>
    <row r="280" spans="1:14" ht="14.2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</row>
    <row r="281" spans="1:14" ht="14.2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</row>
    <row r="282" spans="1:14" ht="14.2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</row>
    <row r="283" spans="1:14" ht="14.2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</row>
    <row r="284" spans="1:14" ht="14.2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</row>
    <row r="285" spans="1:14" ht="14.2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</row>
    <row r="286" spans="1:14" ht="14.2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</row>
    <row r="287" spans="1:14" ht="14.2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</row>
    <row r="288" spans="1:14" ht="14.2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</row>
    <row r="289" spans="1:14" ht="14.2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</row>
    <row r="290" spans="1:14" ht="14.2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</row>
    <row r="291" spans="1:14" ht="14.2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</row>
    <row r="292" spans="1:14" ht="14.2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</row>
    <row r="293" spans="1:14" ht="14.2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</row>
    <row r="294" spans="1:14" ht="14.2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</row>
    <row r="295" spans="1:14" ht="14.2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</row>
    <row r="296" spans="1:14" ht="14.2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</row>
    <row r="297" spans="1:14" ht="14.2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</row>
    <row r="298" spans="1:14" ht="14.2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</row>
    <row r="299" spans="1:14" ht="14.2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</row>
    <row r="300" spans="1:14" ht="14.2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</row>
    <row r="301" spans="1:14" ht="14.2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</row>
    <row r="302" spans="1:14" ht="14.2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</row>
    <row r="303" spans="1:14" ht="14.2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</row>
    <row r="304" spans="1:14" ht="14.2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</row>
    <row r="305" spans="1:14" ht="14.2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</row>
    <row r="306" spans="1:14" ht="14.2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</row>
    <row r="307" spans="1:14" ht="14.2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</row>
    <row r="308" spans="1:14" ht="14.2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</row>
    <row r="309" spans="1:14" ht="14.2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</row>
    <row r="310" spans="1:14" ht="14.2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</row>
    <row r="311" spans="1:14" ht="14.2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</row>
    <row r="312" spans="1:14" ht="14.2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</row>
    <row r="313" spans="1:14" ht="14.2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</row>
    <row r="314" spans="1:14" ht="14.2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</row>
    <row r="315" spans="1:14" ht="14.2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</row>
    <row r="316" spans="1:14" ht="14.2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</row>
    <row r="317" spans="1:14" ht="14.2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</row>
    <row r="65526" ht="14.25">
      <c r="C65526" s="2" t="e">
        <f>((C65522/C65509)-1)*100</f>
        <v>#DIV/0!</v>
      </c>
    </row>
  </sheetData>
  <sheetProtection/>
  <mergeCells count="12">
    <mergeCell ref="A11:A22"/>
    <mergeCell ref="A9:B9"/>
    <mergeCell ref="F9:H9"/>
    <mergeCell ref="C9:C10"/>
    <mergeCell ref="D9:D10"/>
    <mergeCell ref="F7:N8"/>
    <mergeCell ref="I9:K9"/>
    <mergeCell ref="N1:O1"/>
    <mergeCell ref="C7:E7"/>
    <mergeCell ref="O7:O10"/>
    <mergeCell ref="E9:E10"/>
    <mergeCell ref="A4:O5"/>
  </mergeCells>
  <conditionalFormatting sqref="A40:B40 P40:IV40 A43:B43 P43:IV43">
    <cfRule type="cellIs" priority="1" dxfId="75" operator="lessThan" stopIfTrue="1">
      <formula>0</formula>
    </cfRule>
  </conditionalFormatting>
  <conditionalFormatting sqref="C39:O43">
    <cfRule type="cellIs" priority="2" dxfId="76" operator="lessThan" stopIfTrue="1">
      <formula>0</formula>
    </cfRule>
    <cfRule type="cellIs" priority="3" dxfId="77" operator="greaterThanOrEqual" stopIfTrue="1">
      <formula>0</formula>
    </cfRule>
  </conditionalFormatting>
  <hyperlinks>
    <hyperlink ref="N1" location="INDICE!A1" display="Volver al Indice"/>
  </hyperlinks>
  <printOptions/>
  <pageMargins left="0.1968503937007874" right="0.03937007874015748" top="0.2755905511811024" bottom="0.11811023622047245" header="0.07874015748031496" footer="0.07874015748031496"/>
  <pageSetup horizontalDpi="600" verticalDpi="600" orientation="landscape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/>
  <dimension ref="A1:U65526"/>
  <sheetViews>
    <sheetView showGridLines="0" tabSelected="1" zoomScale="90" zoomScaleNormal="90" zoomScalePageLayoutView="0" workbookViewId="0" topLeftCell="A1">
      <selection activeCell="N1" sqref="N1:O1"/>
    </sheetView>
  </sheetViews>
  <sheetFormatPr defaultColWidth="11.421875" defaultRowHeight="15"/>
  <cols>
    <col min="1" max="1" width="9.8515625" style="1" customWidth="1"/>
    <col min="2" max="2" width="22.00390625" style="1" customWidth="1"/>
    <col min="3" max="3" width="10.421875" style="1" customWidth="1"/>
    <col min="4" max="4" width="10.57421875" style="1" customWidth="1"/>
    <col min="5" max="5" width="9.28125" style="1" customWidth="1"/>
    <col min="6" max="6" width="10.8515625" style="1" customWidth="1"/>
    <col min="7" max="7" width="10.00390625" style="1" customWidth="1"/>
    <col min="8" max="8" width="10.57421875" style="1" customWidth="1"/>
    <col min="9" max="9" width="9.57421875" style="1" customWidth="1"/>
    <col min="10" max="10" width="10.421875" style="1" customWidth="1"/>
    <col min="11" max="11" width="8.00390625" style="1" customWidth="1"/>
    <col min="12" max="12" width="9.421875" style="1" customWidth="1"/>
    <col min="13" max="13" width="10.8515625" style="1" customWidth="1"/>
    <col min="14" max="14" width="9.57421875" style="1" customWidth="1"/>
    <col min="15" max="15" width="12.28125" style="1" customWidth="1"/>
    <col min="16" max="16384" width="11.00390625" style="1" customWidth="1"/>
  </cols>
  <sheetData>
    <row r="1" spans="14:15" ht="22.5" customHeight="1">
      <c r="N1" s="635" t="s">
        <v>28</v>
      </c>
      <c r="O1" s="635"/>
    </row>
    <row r="2" ht="5.25" customHeight="1"/>
    <row r="3" ht="4.5" customHeight="1" thickBot="1"/>
    <row r="4" spans="1:15" ht="13.5" customHeight="1" thickTop="1">
      <c r="A4" s="619" t="s">
        <v>33</v>
      </c>
      <c r="B4" s="620"/>
      <c r="C4" s="620"/>
      <c r="D4" s="620"/>
      <c r="E4" s="620"/>
      <c r="F4" s="620"/>
      <c r="G4" s="620"/>
      <c r="H4" s="620"/>
      <c r="I4" s="620"/>
      <c r="J4" s="620"/>
      <c r="K4" s="620"/>
      <c r="L4" s="620"/>
      <c r="M4" s="620"/>
      <c r="N4" s="620"/>
      <c r="O4" s="621"/>
    </row>
    <row r="5" spans="1:15" ht="12.75" customHeight="1">
      <c r="A5" s="622"/>
      <c r="B5" s="623"/>
      <c r="C5" s="623"/>
      <c r="D5" s="623"/>
      <c r="E5" s="623"/>
      <c r="F5" s="623"/>
      <c r="G5" s="623"/>
      <c r="H5" s="623"/>
      <c r="I5" s="623"/>
      <c r="J5" s="623"/>
      <c r="K5" s="623"/>
      <c r="L5" s="623"/>
      <c r="M5" s="623"/>
      <c r="N5" s="623"/>
      <c r="O5" s="624"/>
    </row>
    <row r="6" spans="1:15" ht="5.25" customHeight="1" thickBot="1">
      <c r="A6" s="97"/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5"/>
    </row>
    <row r="7" spans="1:15" ht="16.5" customHeight="1" thickTop="1">
      <c r="A7" s="94"/>
      <c r="B7" s="93"/>
      <c r="C7" s="610" t="s">
        <v>26</v>
      </c>
      <c r="D7" s="611"/>
      <c r="E7" s="612"/>
      <c r="F7" s="606" t="s">
        <v>25</v>
      </c>
      <c r="G7" s="607"/>
      <c r="H7" s="607"/>
      <c r="I7" s="607"/>
      <c r="J7" s="607"/>
      <c r="K7" s="607"/>
      <c r="L7" s="607"/>
      <c r="M7" s="607"/>
      <c r="N7" s="638"/>
      <c r="O7" s="614" t="s">
        <v>24</v>
      </c>
    </row>
    <row r="8" spans="1:15" ht="3.75" customHeight="1" thickBot="1">
      <c r="A8" s="92"/>
      <c r="B8" s="91"/>
      <c r="C8" s="90"/>
      <c r="D8" s="89"/>
      <c r="E8" s="88"/>
      <c r="F8" s="608"/>
      <c r="G8" s="609"/>
      <c r="H8" s="609"/>
      <c r="I8" s="609"/>
      <c r="J8" s="609"/>
      <c r="K8" s="609"/>
      <c r="L8" s="609"/>
      <c r="M8" s="609"/>
      <c r="N8" s="639"/>
      <c r="O8" s="615"/>
    </row>
    <row r="9" spans="1:15" ht="21.75" customHeight="1" thickBot="1" thickTop="1">
      <c r="A9" s="629" t="s">
        <v>23</v>
      </c>
      <c r="B9" s="630"/>
      <c r="C9" s="631" t="s">
        <v>22</v>
      </c>
      <c r="D9" s="636" t="s">
        <v>21</v>
      </c>
      <c r="E9" s="617" t="s">
        <v>17</v>
      </c>
      <c r="F9" s="610" t="s">
        <v>22</v>
      </c>
      <c r="G9" s="611"/>
      <c r="H9" s="611"/>
      <c r="I9" s="610" t="s">
        <v>21</v>
      </c>
      <c r="J9" s="611"/>
      <c r="K9" s="612"/>
      <c r="L9" s="135" t="s">
        <v>20</v>
      </c>
      <c r="M9" s="87"/>
      <c r="N9" s="134"/>
      <c r="O9" s="615"/>
    </row>
    <row r="10" spans="1:15" s="80" customFormat="1" ht="18.75" customHeight="1" thickBot="1">
      <c r="A10" s="86"/>
      <c r="B10" s="85"/>
      <c r="C10" s="632"/>
      <c r="D10" s="637"/>
      <c r="E10" s="618"/>
      <c r="F10" s="83" t="s">
        <v>32</v>
      </c>
      <c r="G10" s="82" t="s">
        <v>31</v>
      </c>
      <c r="H10" s="81" t="s">
        <v>17</v>
      </c>
      <c r="I10" s="83" t="s">
        <v>32</v>
      </c>
      <c r="J10" s="82" t="s">
        <v>31</v>
      </c>
      <c r="K10" s="84" t="s">
        <v>17</v>
      </c>
      <c r="L10" s="83" t="s">
        <v>32</v>
      </c>
      <c r="M10" s="82" t="s">
        <v>31</v>
      </c>
      <c r="N10" s="84" t="s">
        <v>17</v>
      </c>
      <c r="O10" s="616"/>
    </row>
    <row r="11" spans="1:15" ht="18" customHeight="1" thickTop="1">
      <c r="A11" s="625">
        <v>2010</v>
      </c>
      <c r="B11" s="71" t="s">
        <v>7</v>
      </c>
      <c r="C11" s="132">
        <v>8090.238000000006</v>
      </c>
      <c r="D11" s="133">
        <v>584.6590000000001</v>
      </c>
      <c r="E11" s="482">
        <f aca="true" t="shared" si="0" ref="E11:E35">D11+C11</f>
        <v>8674.897000000006</v>
      </c>
      <c r="F11" s="132">
        <v>27202.813</v>
      </c>
      <c r="G11" s="131">
        <v>14730.411000000002</v>
      </c>
      <c r="H11" s="126">
        <f aca="true" t="shared" si="1" ref="H11:H22">G11+F11</f>
        <v>41933.224</v>
      </c>
      <c r="I11" s="130">
        <v>1365.797</v>
      </c>
      <c r="J11" s="129">
        <v>764.2950000000002</v>
      </c>
      <c r="K11" s="126">
        <f aca="true" t="shared" si="2" ref="K11:K22">J11+I11</f>
        <v>2130.092</v>
      </c>
      <c r="L11" s="128">
        <f aca="true" t="shared" si="3" ref="L11:L26">I11+F11</f>
        <v>28568.609999999997</v>
      </c>
      <c r="M11" s="127">
        <f aca="true" t="shared" si="4" ref="M11:M26">J11+G11</f>
        <v>15494.706000000002</v>
      </c>
      <c r="N11" s="472">
        <f aca="true" t="shared" si="5" ref="N11:N26">K11+H11</f>
        <v>44063.316</v>
      </c>
      <c r="O11" s="79">
        <f aca="true" t="shared" si="6" ref="O11:O26">N11+E11</f>
        <v>52738.213</v>
      </c>
    </row>
    <row r="12" spans="1:15" s="78" customFormat="1" ht="18" customHeight="1">
      <c r="A12" s="626"/>
      <c r="B12" s="71" t="s">
        <v>6</v>
      </c>
      <c r="C12" s="124">
        <v>9067.103999999994</v>
      </c>
      <c r="D12" s="125">
        <v>1075.9270000000006</v>
      </c>
      <c r="E12" s="483">
        <f t="shared" si="0"/>
        <v>10143.030999999995</v>
      </c>
      <c r="F12" s="124">
        <v>23610.193999999992</v>
      </c>
      <c r="G12" s="123">
        <v>14199.845</v>
      </c>
      <c r="H12" s="118">
        <f t="shared" si="1"/>
        <v>37810.03899999999</v>
      </c>
      <c r="I12" s="122">
        <v>1695.424</v>
      </c>
      <c r="J12" s="121">
        <v>828.6</v>
      </c>
      <c r="K12" s="118">
        <f t="shared" si="2"/>
        <v>2524.024</v>
      </c>
      <c r="L12" s="120">
        <f t="shared" si="3"/>
        <v>25305.61799999999</v>
      </c>
      <c r="M12" s="119">
        <f t="shared" si="4"/>
        <v>15028.445</v>
      </c>
      <c r="N12" s="473">
        <f t="shared" si="5"/>
        <v>40334.06299999999</v>
      </c>
      <c r="O12" s="64">
        <f t="shared" si="6"/>
        <v>50477.09399999998</v>
      </c>
    </row>
    <row r="13" spans="1:15" s="425" customFormat="1" ht="18" customHeight="1">
      <c r="A13" s="626"/>
      <c r="B13" s="71" t="s">
        <v>5</v>
      </c>
      <c r="C13" s="124">
        <v>10275.501000000002</v>
      </c>
      <c r="D13" s="125">
        <v>1345.5129999999988</v>
      </c>
      <c r="E13" s="483">
        <f t="shared" si="0"/>
        <v>11621.014000000001</v>
      </c>
      <c r="F13" s="124">
        <v>25469.94800000001</v>
      </c>
      <c r="G13" s="123">
        <v>17712.388999999992</v>
      </c>
      <c r="H13" s="118">
        <f t="shared" si="1"/>
        <v>43182.337</v>
      </c>
      <c r="I13" s="120">
        <v>3033.316</v>
      </c>
      <c r="J13" s="121">
        <v>1441.577</v>
      </c>
      <c r="K13" s="118">
        <f t="shared" si="2"/>
        <v>4474.893</v>
      </c>
      <c r="L13" s="120">
        <f t="shared" si="3"/>
        <v>28503.26400000001</v>
      </c>
      <c r="M13" s="119">
        <f t="shared" si="4"/>
        <v>19153.965999999993</v>
      </c>
      <c r="N13" s="473">
        <f t="shared" si="5"/>
        <v>47657.229999999996</v>
      </c>
      <c r="O13" s="64">
        <f t="shared" si="6"/>
        <v>59278.244</v>
      </c>
    </row>
    <row r="14" spans="1:15" ht="18" customHeight="1">
      <c r="A14" s="626"/>
      <c r="B14" s="71" t="s">
        <v>16</v>
      </c>
      <c r="C14" s="124">
        <v>8755.342999999995</v>
      </c>
      <c r="D14" s="125">
        <v>1199.902999999999</v>
      </c>
      <c r="E14" s="483">
        <f t="shared" si="0"/>
        <v>9955.245999999994</v>
      </c>
      <c r="F14" s="124">
        <v>28187.765999999985</v>
      </c>
      <c r="G14" s="123">
        <v>16365.850000000002</v>
      </c>
      <c r="H14" s="118">
        <f t="shared" si="1"/>
        <v>44553.61599999999</v>
      </c>
      <c r="I14" s="122">
        <v>5513.469</v>
      </c>
      <c r="J14" s="121">
        <v>1443.675</v>
      </c>
      <c r="K14" s="118">
        <f t="shared" si="2"/>
        <v>6957.144</v>
      </c>
      <c r="L14" s="120">
        <f t="shared" si="3"/>
        <v>33701.234999999986</v>
      </c>
      <c r="M14" s="119">
        <f t="shared" si="4"/>
        <v>17809.525</v>
      </c>
      <c r="N14" s="473">
        <f t="shared" si="5"/>
        <v>51510.75999999999</v>
      </c>
      <c r="O14" s="64">
        <f t="shared" si="6"/>
        <v>61466.00599999998</v>
      </c>
    </row>
    <row r="15" spans="1:15" s="78" customFormat="1" ht="18" customHeight="1">
      <c r="A15" s="626"/>
      <c r="B15" s="71" t="s">
        <v>15</v>
      </c>
      <c r="C15" s="124">
        <v>9765.390000000003</v>
      </c>
      <c r="D15" s="125">
        <v>1200.7679999999993</v>
      </c>
      <c r="E15" s="483">
        <f t="shared" si="0"/>
        <v>10966.158000000003</v>
      </c>
      <c r="F15" s="124">
        <v>25428.21999999999</v>
      </c>
      <c r="G15" s="123">
        <v>17002.244999999995</v>
      </c>
      <c r="H15" s="118">
        <f t="shared" si="1"/>
        <v>42430.46499999998</v>
      </c>
      <c r="I15" s="122">
        <v>2686.6369999999997</v>
      </c>
      <c r="J15" s="121">
        <v>1174.227</v>
      </c>
      <c r="K15" s="118">
        <f t="shared" si="2"/>
        <v>3860.8639999999996</v>
      </c>
      <c r="L15" s="120">
        <f t="shared" si="3"/>
        <v>28114.85699999999</v>
      </c>
      <c r="M15" s="119">
        <f t="shared" si="4"/>
        <v>18176.471999999994</v>
      </c>
      <c r="N15" s="473">
        <f t="shared" si="5"/>
        <v>46291.32899999998</v>
      </c>
      <c r="O15" s="64">
        <f t="shared" si="6"/>
        <v>57257.48699999999</v>
      </c>
    </row>
    <row r="16" spans="1:15" s="457" customFormat="1" ht="18" customHeight="1">
      <c r="A16" s="626"/>
      <c r="B16" s="71" t="s">
        <v>14</v>
      </c>
      <c r="C16" s="124">
        <v>9629.162999999997</v>
      </c>
      <c r="D16" s="125">
        <v>1220.274</v>
      </c>
      <c r="E16" s="483">
        <f t="shared" si="0"/>
        <v>10849.436999999996</v>
      </c>
      <c r="F16" s="124">
        <v>21901.624</v>
      </c>
      <c r="G16" s="123">
        <v>16193.873999999996</v>
      </c>
      <c r="H16" s="118">
        <f t="shared" si="1"/>
        <v>38095.49799999999</v>
      </c>
      <c r="I16" s="122">
        <v>2284.7660000000005</v>
      </c>
      <c r="J16" s="121">
        <v>1272.1080000000002</v>
      </c>
      <c r="K16" s="118">
        <f t="shared" si="2"/>
        <v>3556.8740000000007</v>
      </c>
      <c r="L16" s="120">
        <f t="shared" si="3"/>
        <v>24186.39</v>
      </c>
      <c r="M16" s="119">
        <f t="shared" si="4"/>
        <v>17465.981999999996</v>
      </c>
      <c r="N16" s="473">
        <f t="shared" si="5"/>
        <v>41652.371999999996</v>
      </c>
      <c r="O16" s="64">
        <f t="shared" si="6"/>
        <v>52501.808999999994</v>
      </c>
    </row>
    <row r="17" spans="1:15" s="510" customFormat="1" ht="18" customHeight="1">
      <c r="A17" s="626"/>
      <c r="B17" s="71" t="s">
        <v>13</v>
      </c>
      <c r="C17" s="124">
        <v>9592.19</v>
      </c>
      <c r="D17" s="125">
        <v>1360.610999999998</v>
      </c>
      <c r="E17" s="483">
        <f t="shared" si="0"/>
        <v>10952.801</v>
      </c>
      <c r="F17" s="124">
        <v>21781.942000000003</v>
      </c>
      <c r="G17" s="123">
        <v>16861.661</v>
      </c>
      <c r="H17" s="118">
        <f t="shared" si="1"/>
        <v>38643.603</v>
      </c>
      <c r="I17" s="122">
        <v>2577.5349999999994</v>
      </c>
      <c r="J17" s="121">
        <v>993.326</v>
      </c>
      <c r="K17" s="118">
        <f t="shared" si="2"/>
        <v>3570.8609999999994</v>
      </c>
      <c r="L17" s="120">
        <f t="shared" si="3"/>
        <v>24359.477000000003</v>
      </c>
      <c r="M17" s="119">
        <f t="shared" si="4"/>
        <v>17854.987</v>
      </c>
      <c r="N17" s="473">
        <f t="shared" si="5"/>
        <v>42214.464</v>
      </c>
      <c r="O17" s="64">
        <f t="shared" si="6"/>
        <v>53167.265</v>
      </c>
    </row>
    <row r="18" spans="1:15" s="521" customFormat="1" ht="18" customHeight="1">
      <c r="A18" s="626"/>
      <c r="B18" s="71" t="s">
        <v>12</v>
      </c>
      <c r="C18" s="124">
        <v>9344.398000000008</v>
      </c>
      <c r="D18" s="125">
        <v>1492.4769999999978</v>
      </c>
      <c r="E18" s="483">
        <f t="shared" si="0"/>
        <v>10836.875000000005</v>
      </c>
      <c r="F18" s="124">
        <v>21496.586999999996</v>
      </c>
      <c r="G18" s="123">
        <v>15852.139000000003</v>
      </c>
      <c r="H18" s="118">
        <f t="shared" si="1"/>
        <v>37348.725999999995</v>
      </c>
      <c r="I18" s="122">
        <v>3884.0330000000004</v>
      </c>
      <c r="J18" s="121">
        <v>1788.294</v>
      </c>
      <c r="K18" s="118">
        <f t="shared" si="2"/>
        <v>5672.327</v>
      </c>
      <c r="L18" s="120">
        <f t="shared" si="3"/>
        <v>25380.619999999995</v>
      </c>
      <c r="M18" s="119">
        <f t="shared" si="4"/>
        <v>17640.433000000005</v>
      </c>
      <c r="N18" s="473">
        <f t="shared" si="5"/>
        <v>43021.05299999999</v>
      </c>
      <c r="O18" s="64">
        <f t="shared" si="6"/>
        <v>53857.928</v>
      </c>
    </row>
    <row r="19" spans="1:15" ht="18" customHeight="1">
      <c r="A19" s="626"/>
      <c r="B19" s="71" t="s">
        <v>11</v>
      </c>
      <c r="C19" s="124">
        <v>10433.909</v>
      </c>
      <c r="D19" s="125">
        <v>1487.0809999999979</v>
      </c>
      <c r="E19" s="483">
        <f t="shared" si="0"/>
        <v>11920.989999999998</v>
      </c>
      <c r="F19" s="124">
        <v>22948.59000000001</v>
      </c>
      <c r="G19" s="123">
        <v>16271.062000000005</v>
      </c>
      <c r="H19" s="118">
        <f t="shared" si="1"/>
        <v>39219.65200000002</v>
      </c>
      <c r="I19" s="122">
        <v>4125.6630000000005</v>
      </c>
      <c r="J19" s="121">
        <v>2530.17</v>
      </c>
      <c r="K19" s="118">
        <f t="shared" si="2"/>
        <v>6655.8330000000005</v>
      </c>
      <c r="L19" s="120">
        <f t="shared" si="3"/>
        <v>27074.25300000001</v>
      </c>
      <c r="M19" s="119">
        <f t="shared" si="4"/>
        <v>18801.232000000004</v>
      </c>
      <c r="N19" s="473">
        <f t="shared" si="5"/>
        <v>45875.485000000015</v>
      </c>
      <c r="O19" s="64">
        <f t="shared" si="6"/>
        <v>57796.47500000001</v>
      </c>
    </row>
    <row r="20" spans="1:15" s="568" customFormat="1" ht="18" customHeight="1">
      <c r="A20" s="627"/>
      <c r="B20" s="71" t="s">
        <v>10</v>
      </c>
      <c r="C20" s="124">
        <v>10947.224999999988</v>
      </c>
      <c r="D20" s="125">
        <v>1142.2809999999984</v>
      </c>
      <c r="E20" s="483">
        <f t="shared" si="0"/>
        <v>12089.505999999987</v>
      </c>
      <c r="F20" s="124">
        <v>24257.59900000001</v>
      </c>
      <c r="G20" s="123">
        <v>18091.513000000006</v>
      </c>
      <c r="H20" s="118">
        <f t="shared" si="1"/>
        <v>42349.112000000016</v>
      </c>
      <c r="I20" s="122">
        <v>928.0579999999999</v>
      </c>
      <c r="J20" s="121">
        <v>1347.965</v>
      </c>
      <c r="K20" s="118">
        <f t="shared" si="2"/>
        <v>2276.0229999999997</v>
      </c>
      <c r="L20" s="120">
        <f t="shared" si="3"/>
        <v>25185.65700000001</v>
      </c>
      <c r="M20" s="119">
        <f t="shared" si="4"/>
        <v>19439.478000000006</v>
      </c>
      <c r="N20" s="473">
        <f t="shared" si="5"/>
        <v>44625.13500000002</v>
      </c>
      <c r="O20" s="64">
        <f t="shared" si="6"/>
        <v>56714.641</v>
      </c>
    </row>
    <row r="21" spans="1:15" ht="18" customHeight="1">
      <c r="A21" s="626"/>
      <c r="B21" s="71" t="s">
        <v>9</v>
      </c>
      <c r="C21" s="124">
        <v>11087.11899999999</v>
      </c>
      <c r="D21" s="125">
        <v>1260.4139999999977</v>
      </c>
      <c r="E21" s="483">
        <f t="shared" si="0"/>
        <v>12347.532999999987</v>
      </c>
      <c r="F21" s="124">
        <v>22785.883000000005</v>
      </c>
      <c r="G21" s="123">
        <v>18470.317999999996</v>
      </c>
      <c r="H21" s="118">
        <f t="shared" si="1"/>
        <v>41256.201</v>
      </c>
      <c r="I21" s="122">
        <v>2968.0860000000002</v>
      </c>
      <c r="J21" s="121">
        <v>1252.679</v>
      </c>
      <c r="K21" s="118">
        <f t="shared" si="2"/>
        <v>4220.765</v>
      </c>
      <c r="L21" s="120">
        <f t="shared" si="3"/>
        <v>25753.969000000005</v>
      </c>
      <c r="M21" s="119">
        <f t="shared" si="4"/>
        <v>19722.996999999996</v>
      </c>
      <c r="N21" s="473">
        <f t="shared" si="5"/>
        <v>45476.966</v>
      </c>
      <c r="O21" s="64">
        <f t="shared" si="6"/>
        <v>57824.49899999999</v>
      </c>
    </row>
    <row r="22" spans="1:15" ht="18" customHeight="1" thickBot="1">
      <c r="A22" s="628"/>
      <c r="B22" s="71" t="s">
        <v>8</v>
      </c>
      <c r="C22" s="124">
        <v>12287.607000000009</v>
      </c>
      <c r="D22" s="125">
        <v>1228.9329999999989</v>
      </c>
      <c r="E22" s="483">
        <f t="shared" si="0"/>
        <v>13516.540000000008</v>
      </c>
      <c r="F22" s="124">
        <v>21029.968999999994</v>
      </c>
      <c r="G22" s="123">
        <v>18061.469000000005</v>
      </c>
      <c r="H22" s="118">
        <f t="shared" si="1"/>
        <v>39091.437999999995</v>
      </c>
      <c r="I22" s="122">
        <v>4626.323</v>
      </c>
      <c r="J22" s="121">
        <v>3374.7119999999995</v>
      </c>
      <c r="K22" s="118">
        <f t="shared" si="2"/>
        <v>8001.035</v>
      </c>
      <c r="L22" s="120">
        <f t="shared" si="3"/>
        <v>25656.291999999994</v>
      </c>
      <c r="M22" s="119">
        <f t="shared" si="4"/>
        <v>21436.181000000004</v>
      </c>
      <c r="N22" s="473">
        <f t="shared" si="5"/>
        <v>47092.473</v>
      </c>
      <c r="O22" s="64">
        <f t="shared" si="6"/>
        <v>60609.013000000006</v>
      </c>
    </row>
    <row r="23" spans="1:15" ht="3.75" customHeight="1">
      <c r="A23" s="76"/>
      <c r="B23" s="75"/>
      <c r="C23" s="74"/>
      <c r="D23" s="73"/>
      <c r="E23" s="484">
        <f t="shared" si="0"/>
        <v>0</v>
      </c>
      <c r="F23" s="48"/>
      <c r="G23" s="47"/>
      <c r="H23" s="46"/>
      <c r="I23" s="48"/>
      <c r="J23" s="47"/>
      <c r="K23" s="46"/>
      <c r="L23" s="101">
        <f t="shared" si="3"/>
        <v>0</v>
      </c>
      <c r="M23" s="45">
        <f t="shared" si="4"/>
        <v>0</v>
      </c>
      <c r="N23" s="477">
        <f t="shared" si="5"/>
        <v>0</v>
      </c>
      <c r="O23" s="117">
        <f t="shared" si="6"/>
        <v>0</v>
      </c>
    </row>
    <row r="24" spans="1:17" s="105" customFormat="1" ht="18.75" customHeight="1">
      <c r="A24" s="72">
        <v>2011</v>
      </c>
      <c r="B24" s="116" t="s">
        <v>7</v>
      </c>
      <c r="C24" s="115">
        <v>8243.453999999998</v>
      </c>
      <c r="D24" s="114">
        <v>771.6600000000002</v>
      </c>
      <c r="E24" s="485">
        <f t="shared" si="0"/>
        <v>9015.113999999998</v>
      </c>
      <c r="F24" s="113">
        <v>22922.207999999995</v>
      </c>
      <c r="G24" s="112">
        <v>14700.827000000001</v>
      </c>
      <c r="H24" s="107">
        <f aca="true" t="shared" si="7" ref="H24:H35">G24+F24</f>
        <v>37623.034999999996</v>
      </c>
      <c r="I24" s="111">
        <v>4532.698</v>
      </c>
      <c r="J24" s="110">
        <v>2438.0599999999995</v>
      </c>
      <c r="K24" s="107">
        <f aca="true" t="shared" si="8" ref="K24:K29">J24+I24</f>
        <v>6970.758</v>
      </c>
      <c r="L24" s="109">
        <f t="shared" si="3"/>
        <v>27454.905999999995</v>
      </c>
      <c r="M24" s="108">
        <f t="shared" si="4"/>
        <v>17138.887000000002</v>
      </c>
      <c r="N24" s="474">
        <f t="shared" si="5"/>
        <v>44593.793</v>
      </c>
      <c r="O24" s="106">
        <f t="shared" si="6"/>
        <v>53608.90699999999</v>
      </c>
      <c r="Q24" s="529"/>
    </row>
    <row r="25" spans="1:17" s="105" customFormat="1" ht="18.75" customHeight="1">
      <c r="A25" s="72"/>
      <c r="B25" s="116" t="s">
        <v>6</v>
      </c>
      <c r="C25" s="115">
        <v>9170.315000000002</v>
      </c>
      <c r="D25" s="114">
        <v>892.0739999999988</v>
      </c>
      <c r="E25" s="485">
        <f t="shared" si="0"/>
        <v>10062.389000000001</v>
      </c>
      <c r="F25" s="113">
        <v>24136.257999999994</v>
      </c>
      <c r="G25" s="112">
        <v>14693.407</v>
      </c>
      <c r="H25" s="107">
        <f t="shared" si="7"/>
        <v>38829.66499999999</v>
      </c>
      <c r="I25" s="111">
        <v>4203.978999999999</v>
      </c>
      <c r="J25" s="110">
        <v>2060.785</v>
      </c>
      <c r="K25" s="107">
        <f t="shared" si="8"/>
        <v>6264.763999999999</v>
      </c>
      <c r="L25" s="109">
        <f t="shared" si="3"/>
        <v>28340.236999999994</v>
      </c>
      <c r="M25" s="108">
        <f t="shared" si="4"/>
        <v>16754.192</v>
      </c>
      <c r="N25" s="474">
        <f t="shared" si="5"/>
        <v>45094.42899999999</v>
      </c>
      <c r="O25" s="106">
        <f t="shared" si="6"/>
        <v>55156.81799999999</v>
      </c>
      <c r="Q25" s="529"/>
    </row>
    <row r="26" spans="1:21" s="103" customFormat="1" ht="18.75" customHeight="1">
      <c r="A26" s="104"/>
      <c r="B26" s="116" t="s">
        <v>5</v>
      </c>
      <c r="C26" s="115">
        <v>10194.743000000006</v>
      </c>
      <c r="D26" s="114">
        <v>850.2729999999976</v>
      </c>
      <c r="E26" s="485">
        <f t="shared" si="0"/>
        <v>11045.016000000003</v>
      </c>
      <c r="F26" s="113">
        <v>23566.403000000002</v>
      </c>
      <c r="G26" s="112">
        <v>16399.866000000005</v>
      </c>
      <c r="H26" s="107">
        <f t="shared" si="7"/>
        <v>39966.26900000001</v>
      </c>
      <c r="I26" s="111">
        <v>3112.645</v>
      </c>
      <c r="J26" s="110">
        <v>1787.944</v>
      </c>
      <c r="K26" s="107">
        <f t="shared" si="8"/>
        <v>4900.589</v>
      </c>
      <c r="L26" s="109">
        <f t="shared" si="3"/>
        <v>26679.048000000003</v>
      </c>
      <c r="M26" s="108">
        <f t="shared" si="4"/>
        <v>18187.810000000005</v>
      </c>
      <c r="N26" s="474">
        <f t="shared" si="5"/>
        <v>44866.85800000001</v>
      </c>
      <c r="O26" s="106">
        <f t="shared" si="6"/>
        <v>55911.87400000001</v>
      </c>
      <c r="Q26" s="529"/>
      <c r="S26" s="105"/>
      <c r="U26" s="105"/>
    </row>
    <row r="27" spans="1:21" s="103" customFormat="1" ht="18.75" customHeight="1">
      <c r="A27" s="104"/>
      <c r="B27" s="116" t="s">
        <v>16</v>
      </c>
      <c r="C27" s="115">
        <v>10061.122999999998</v>
      </c>
      <c r="D27" s="114">
        <v>820.6789999999993</v>
      </c>
      <c r="E27" s="485">
        <f t="shared" si="0"/>
        <v>10881.801999999998</v>
      </c>
      <c r="F27" s="113">
        <v>29928.906000000006</v>
      </c>
      <c r="G27" s="112">
        <v>16783.528000000002</v>
      </c>
      <c r="H27" s="107">
        <f t="shared" si="7"/>
        <v>46712.43400000001</v>
      </c>
      <c r="I27" s="111">
        <v>6563.128999999999</v>
      </c>
      <c r="J27" s="110">
        <v>2675.1370000000006</v>
      </c>
      <c r="K27" s="107">
        <f t="shared" si="8"/>
        <v>9238.266</v>
      </c>
      <c r="L27" s="109">
        <f aca="true" t="shared" si="9" ref="L27:N28">I27+F27</f>
        <v>36492.035</v>
      </c>
      <c r="M27" s="108">
        <f t="shared" si="9"/>
        <v>19458.665</v>
      </c>
      <c r="N27" s="474">
        <f t="shared" si="9"/>
        <v>55950.70000000001</v>
      </c>
      <c r="O27" s="106">
        <f aca="true" t="shared" si="10" ref="O27:O32">N27+E27</f>
        <v>66832.50200000001</v>
      </c>
      <c r="Q27" s="529"/>
      <c r="S27" s="105"/>
      <c r="U27" s="105"/>
    </row>
    <row r="28" spans="1:21" s="451" customFormat="1" ht="18.75" customHeight="1">
      <c r="A28" s="450"/>
      <c r="B28" s="116" t="s">
        <v>146</v>
      </c>
      <c r="C28" s="115">
        <v>10551.246000000006</v>
      </c>
      <c r="D28" s="114">
        <v>1413.9349999999997</v>
      </c>
      <c r="E28" s="485">
        <f t="shared" si="0"/>
        <v>11965.181000000006</v>
      </c>
      <c r="F28" s="113">
        <v>27322.521000000004</v>
      </c>
      <c r="G28" s="112">
        <v>16748.225</v>
      </c>
      <c r="H28" s="107">
        <f t="shared" si="7"/>
        <v>44070.746</v>
      </c>
      <c r="I28" s="111">
        <v>2335.556</v>
      </c>
      <c r="J28" s="110">
        <v>1764.0460000000005</v>
      </c>
      <c r="K28" s="530">
        <f t="shared" si="8"/>
        <v>4099.602000000001</v>
      </c>
      <c r="L28" s="109">
        <f t="shared" si="9"/>
        <v>29658.077000000005</v>
      </c>
      <c r="M28" s="108">
        <f t="shared" si="9"/>
        <v>18512.271</v>
      </c>
      <c r="N28" s="474">
        <f t="shared" si="9"/>
        <v>48170.348</v>
      </c>
      <c r="O28" s="106">
        <f t="shared" si="10"/>
        <v>60135.529</v>
      </c>
      <c r="Q28" s="529"/>
      <c r="S28" s="105"/>
      <c r="U28" s="105"/>
    </row>
    <row r="29" spans="1:21" s="451" customFormat="1" ht="18.75" customHeight="1">
      <c r="A29" s="450"/>
      <c r="B29" s="116" t="s">
        <v>14</v>
      </c>
      <c r="C29" s="115">
        <v>9446.482999999984</v>
      </c>
      <c r="D29" s="114">
        <v>1253.3300000000002</v>
      </c>
      <c r="E29" s="485">
        <f t="shared" si="0"/>
        <v>10699.812999999984</v>
      </c>
      <c r="F29" s="113">
        <v>22097.48</v>
      </c>
      <c r="G29" s="112">
        <v>15023.589000000002</v>
      </c>
      <c r="H29" s="107">
        <f t="shared" si="7"/>
        <v>37121.069</v>
      </c>
      <c r="I29" s="111">
        <v>2440.523</v>
      </c>
      <c r="J29" s="110">
        <v>2538.787</v>
      </c>
      <c r="K29" s="107">
        <f t="shared" si="8"/>
        <v>4979.3099999999995</v>
      </c>
      <c r="L29" s="109">
        <f aca="true" t="shared" si="11" ref="L29:N30">I29+F29</f>
        <v>24538.003</v>
      </c>
      <c r="M29" s="108">
        <f t="shared" si="11"/>
        <v>17562.376</v>
      </c>
      <c r="N29" s="474">
        <f t="shared" si="11"/>
        <v>42100.379</v>
      </c>
      <c r="O29" s="106">
        <f t="shared" si="10"/>
        <v>52800.19199999998</v>
      </c>
      <c r="Q29" s="529"/>
      <c r="S29" s="105"/>
      <c r="U29" s="105"/>
    </row>
    <row r="30" spans="1:21" s="451" customFormat="1" ht="18.75" customHeight="1">
      <c r="A30" s="450"/>
      <c r="B30" s="116" t="s">
        <v>13</v>
      </c>
      <c r="C30" s="115">
        <v>9971.373999999998</v>
      </c>
      <c r="D30" s="114">
        <v>1343.303999999998</v>
      </c>
      <c r="E30" s="485">
        <f t="shared" si="0"/>
        <v>11314.677999999996</v>
      </c>
      <c r="F30" s="113">
        <v>22063.293000000012</v>
      </c>
      <c r="G30" s="112">
        <v>13950.788999999999</v>
      </c>
      <c r="H30" s="107">
        <f t="shared" si="7"/>
        <v>36014.08200000001</v>
      </c>
      <c r="I30" s="111">
        <v>1667.6969999999997</v>
      </c>
      <c r="J30" s="110">
        <v>1985.0459999999998</v>
      </c>
      <c r="K30" s="107">
        <f aca="true" t="shared" si="12" ref="K30:K35">J30+I30</f>
        <v>3652.7429999999995</v>
      </c>
      <c r="L30" s="109">
        <f t="shared" si="11"/>
        <v>23730.990000000013</v>
      </c>
      <c r="M30" s="108">
        <f t="shared" si="11"/>
        <v>15935.835</v>
      </c>
      <c r="N30" s="474">
        <f t="shared" si="11"/>
        <v>39666.82500000001</v>
      </c>
      <c r="O30" s="106">
        <f t="shared" si="10"/>
        <v>50981.50300000001</v>
      </c>
      <c r="Q30" s="529"/>
      <c r="S30" s="105"/>
      <c r="U30" s="105"/>
    </row>
    <row r="31" spans="1:21" s="451" customFormat="1" ht="18.75" customHeight="1">
      <c r="A31" s="450"/>
      <c r="B31" s="116" t="s">
        <v>12</v>
      </c>
      <c r="C31" s="115">
        <v>9641.683999999994</v>
      </c>
      <c r="D31" s="114">
        <v>1206.2630000000001</v>
      </c>
      <c r="E31" s="485">
        <f t="shared" si="0"/>
        <v>10847.946999999995</v>
      </c>
      <c r="F31" s="113">
        <v>21903.647000000004</v>
      </c>
      <c r="G31" s="112">
        <v>15068.443000000003</v>
      </c>
      <c r="H31" s="107">
        <f t="shared" si="7"/>
        <v>36972.09000000001</v>
      </c>
      <c r="I31" s="111">
        <v>3649.382</v>
      </c>
      <c r="J31" s="110">
        <v>3141.3179999999993</v>
      </c>
      <c r="K31" s="107">
        <f t="shared" si="12"/>
        <v>6790.699999999999</v>
      </c>
      <c r="L31" s="109">
        <f aca="true" t="shared" si="13" ref="L31:N32">I31+F31</f>
        <v>25553.029000000006</v>
      </c>
      <c r="M31" s="108">
        <f t="shared" si="13"/>
        <v>18209.761000000002</v>
      </c>
      <c r="N31" s="474">
        <f t="shared" si="13"/>
        <v>43762.79000000001</v>
      </c>
      <c r="O31" s="106">
        <f t="shared" si="10"/>
        <v>54610.737</v>
      </c>
      <c r="Q31" s="529"/>
      <c r="S31" s="105"/>
      <c r="U31" s="105"/>
    </row>
    <row r="32" spans="1:21" s="451" customFormat="1" ht="18.75" customHeight="1">
      <c r="A32" s="450"/>
      <c r="B32" s="116" t="s">
        <v>11</v>
      </c>
      <c r="C32" s="115">
        <v>10798.104999999996</v>
      </c>
      <c r="D32" s="114">
        <v>1398.145999999999</v>
      </c>
      <c r="E32" s="485">
        <f t="shared" si="0"/>
        <v>12196.250999999995</v>
      </c>
      <c r="F32" s="113">
        <v>21503.690999999988</v>
      </c>
      <c r="G32" s="112">
        <v>16217.218000000003</v>
      </c>
      <c r="H32" s="107">
        <f t="shared" si="7"/>
        <v>37720.90899999999</v>
      </c>
      <c r="I32" s="111">
        <v>4812.9890000000005</v>
      </c>
      <c r="J32" s="110">
        <v>2591.312</v>
      </c>
      <c r="K32" s="107">
        <f t="shared" si="12"/>
        <v>7404.301</v>
      </c>
      <c r="L32" s="109">
        <f t="shared" si="13"/>
        <v>26316.67999999999</v>
      </c>
      <c r="M32" s="108">
        <f t="shared" si="13"/>
        <v>18808.530000000002</v>
      </c>
      <c r="N32" s="474">
        <f t="shared" si="13"/>
        <v>45125.20999999999</v>
      </c>
      <c r="O32" s="106">
        <f t="shared" si="10"/>
        <v>57321.46099999999</v>
      </c>
      <c r="Q32" s="529"/>
      <c r="S32" s="105"/>
      <c r="U32" s="105"/>
    </row>
    <row r="33" spans="1:21" s="451" customFormat="1" ht="18.75" customHeight="1">
      <c r="A33" s="450"/>
      <c r="B33" s="116" t="s">
        <v>10</v>
      </c>
      <c r="C33" s="115">
        <v>10881.442999999996</v>
      </c>
      <c r="D33" s="114">
        <v>1539.6559999999995</v>
      </c>
      <c r="E33" s="485">
        <f t="shared" si="0"/>
        <v>12421.098999999995</v>
      </c>
      <c r="F33" s="113">
        <v>23228.91</v>
      </c>
      <c r="G33" s="112">
        <v>16263.604999999992</v>
      </c>
      <c r="H33" s="107">
        <f t="shared" si="7"/>
        <v>39492.51499999999</v>
      </c>
      <c r="I33" s="111">
        <v>3827.076</v>
      </c>
      <c r="J33" s="110">
        <v>3287.1330000000003</v>
      </c>
      <c r="K33" s="107">
        <f t="shared" si="12"/>
        <v>7114.209000000001</v>
      </c>
      <c r="L33" s="109">
        <f aca="true" t="shared" si="14" ref="L33:N35">I33+F33</f>
        <v>27055.986</v>
      </c>
      <c r="M33" s="108">
        <f t="shared" si="14"/>
        <v>19550.737999999994</v>
      </c>
      <c r="N33" s="474">
        <f t="shared" si="14"/>
        <v>46606.723999999995</v>
      </c>
      <c r="O33" s="106">
        <f>N33+E33</f>
        <v>59027.82299999999</v>
      </c>
      <c r="Q33" s="569"/>
      <c r="S33" s="105"/>
      <c r="U33" s="105"/>
    </row>
    <row r="34" spans="1:21" s="451" customFormat="1" ht="18.75" customHeight="1">
      <c r="A34" s="450"/>
      <c r="B34" s="116" t="s">
        <v>9</v>
      </c>
      <c r="C34" s="115">
        <v>11765.118999999993</v>
      </c>
      <c r="D34" s="114">
        <v>828.9399999999991</v>
      </c>
      <c r="E34" s="485">
        <f t="shared" si="0"/>
        <v>12594.058999999992</v>
      </c>
      <c r="F34" s="113">
        <v>21384.929999999997</v>
      </c>
      <c r="G34" s="112">
        <v>17472.437</v>
      </c>
      <c r="H34" s="107">
        <f t="shared" si="7"/>
        <v>38857.367</v>
      </c>
      <c r="I34" s="111">
        <v>3186.0379999999996</v>
      </c>
      <c r="J34" s="110">
        <v>1762.3460000000002</v>
      </c>
      <c r="K34" s="107">
        <f t="shared" si="12"/>
        <v>4948.384</v>
      </c>
      <c r="L34" s="109">
        <f t="shared" si="14"/>
        <v>24570.967999999997</v>
      </c>
      <c r="M34" s="108">
        <f t="shared" si="14"/>
        <v>19234.783000000003</v>
      </c>
      <c r="N34" s="474">
        <f t="shared" si="14"/>
        <v>43805.751</v>
      </c>
      <c r="O34" s="106">
        <f>N34+E34</f>
        <v>56399.80999999999</v>
      </c>
      <c r="Q34" s="569"/>
      <c r="S34" s="105"/>
      <c r="U34" s="105"/>
    </row>
    <row r="35" spans="1:21" s="451" customFormat="1" ht="18.75" customHeight="1" thickBot="1">
      <c r="A35" s="450"/>
      <c r="B35" s="116" t="s">
        <v>8</v>
      </c>
      <c r="C35" s="115">
        <v>13383.345999999998</v>
      </c>
      <c r="D35" s="114">
        <v>1036.841999999999</v>
      </c>
      <c r="E35" s="485">
        <f t="shared" si="0"/>
        <v>14420.187999999996</v>
      </c>
      <c r="F35" s="113">
        <v>23630.953000000005</v>
      </c>
      <c r="G35" s="112">
        <v>19559.736000000004</v>
      </c>
      <c r="H35" s="107">
        <f t="shared" si="7"/>
        <v>43190.68900000001</v>
      </c>
      <c r="I35" s="111">
        <v>2184.1800000000003</v>
      </c>
      <c r="J35" s="110">
        <v>1650.5690000000004</v>
      </c>
      <c r="K35" s="107">
        <f t="shared" si="12"/>
        <v>3834.7490000000007</v>
      </c>
      <c r="L35" s="109">
        <f t="shared" si="14"/>
        <v>25815.133000000005</v>
      </c>
      <c r="M35" s="108">
        <f t="shared" si="14"/>
        <v>21210.305000000004</v>
      </c>
      <c r="N35" s="474">
        <f t="shared" si="14"/>
        <v>47025.43800000002</v>
      </c>
      <c r="O35" s="106">
        <f>N35+E35</f>
        <v>61445.62600000001</v>
      </c>
      <c r="Q35" s="569"/>
      <c r="S35" s="105"/>
      <c r="U35" s="105"/>
    </row>
    <row r="36" spans="1:17" ht="18" customHeight="1">
      <c r="A36" s="61" t="s">
        <v>4</v>
      </c>
      <c r="B36" s="49"/>
      <c r="C36" s="48"/>
      <c r="D36" s="47"/>
      <c r="E36" s="486"/>
      <c r="F36" s="48"/>
      <c r="G36" s="47"/>
      <c r="H36" s="46"/>
      <c r="I36" s="48"/>
      <c r="J36" s="47"/>
      <c r="K36" s="46"/>
      <c r="L36" s="101"/>
      <c r="M36" s="45"/>
      <c r="N36" s="477"/>
      <c r="O36" s="43"/>
      <c r="Q36" s="102"/>
    </row>
    <row r="37" spans="1:15" ht="18" customHeight="1">
      <c r="A37" s="449" t="s">
        <v>200</v>
      </c>
      <c r="B37" s="71"/>
      <c r="C37" s="124">
        <f>SUM(C11:C22)</f>
        <v>119275.187</v>
      </c>
      <c r="D37" s="123">
        <f aca="true" t="shared" si="15" ref="D37:O37">SUM(D11:D22)</f>
        <v>14598.840999999988</v>
      </c>
      <c r="E37" s="487">
        <f t="shared" si="15"/>
        <v>133874.028</v>
      </c>
      <c r="F37" s="124">
        <f t="shared" si="15"/>
        <v>286101.135</v>
      </c>
      <c r="G37" s="123">
        <f t="shared" si="15"/>
        <v>199812.776</v>
      </c>
      <c r="H37" s="452">
        <f t="shared" si="15"/>
        <v>485913.9110000001</v>
      </c>
      <c r="I37" s="124">
        <f t="shared" si="15"/>
        <v>35689.107</v>
      </c>
      <c r="J37" s="123">
        <f t="shared" si="15"/>
        <v>18211.628</v>
      </c>
      <c r="K37" s="452">
        <f t="shared" si="15"/>
        <v>53900.735</v>
      </c>
      <c r="L37" s="124">
        <f t="shared" si="15"/>
        <v>321790.242</v>
      </c>
      <c r="M37" s="123">
        <f t="shared" si="15"/>
        <v>218024.40400000004</v>
      </c>
      <c r="N37" s="475">
        <f t="shared" si="15"/>
        <v>539814.646</v>
      </c>
      <c r="O37" s="57">
        <f t="shared" si="15"/>
        <v>673688.674</v>
      </c>
    </row>
    <row r="38" spans="1:18" ht="18" customHeight="1" thickBot="1">
      <c r="A38" s="449" t="s">
        <v>201</v>
      </c>
      <c r="B38" s="71"/>
      <c r="C38" s="453">
        <f>SUM(C24:C35)</f>
        <v>124108.43499999997</v>
      </c>
      <c r="D38" s="454">
        <f aca="true" t="shared" si="16" ref="D38:O38">SUM(D24:D35)</f>
        <v>13355.10199999999</v>
      </c>
      <c r="E38" s="488">
        <f t="shared" si="16"/>
        <v>137463.53699999998</v>
      </c>
      <c r="F38" s="456">
        <f t="shared" si="16"/>
        <v>283689.2</v>
      </c>
      <c r="G38" s="454">
        <f t="shared" si="16"/>
        <v>192881.67</v>
      </c>
      <c r="H38" s="455">
        <f t="shared" si="16"/>
        <v>476570.87</v>
      </c>
      <c r="I38" s="456">
        <f t="shared" si="16"/>
        <v>42515.89200000001</v>
      </c>
      <c r="J38" s="454">
        <f t="shared" si="16"/>
        <v>27682.483</v>
      </c>
      <c r="K38" s="455">
        <f t="shared" si="16"/>
        <v>70198.375</v>
      </c>
      <c r="L38" s="456">
        <f t="shared" si="16"/>
        <v>326205.09200000006</v>
      </c>
      <c r="M38" s="454">
        <f t="shared" si="16"/>
        <v>220564.153</v>
      </c>
      <c r="N38" s="476">
        <f t="shared" si="16"/>
        <v>546769.2449999999</v>
      </c>
      <c r="O38" s="51">
        <f t="shared" si="16"/>
        <v>684232.782</v>
      </c>
      <c r="R38" s="506"/>
    </row>
    <row r="39" spans="1:15" ht="16.5" customHeight="1">
      <c r="A39" s="50" t="s">
        <v>3</v>
      </c>
      <c r="B39" s="49"/>
      <c r="C39" s="48"/>
      <c r="D39" s="47"/>
      <c r="E39" s="486"/>
      <c r="F39" s="48"/>
      <c r="G39" s="47"/>
      <c r="H39" s="46"/>
      <c r="I39" s="48"/>
      <c r="J39" s="47"/>
      <c r="K39" s="46"/>
      <c r="L39" s="101"/>
      <c r="M39" s="45"/>
      <c r="N39" s="477"/>
      <c r="O39" s="43"/>
    </row>
    <row r="40" spans="1:15" ht="16.5" customHeight="1">
      <c r="A40" s="449" t="s">
        <v>198</v>
      </c>
      <c r="B40" s="71"/>
      <c r="C40" s="22">
        <f>(C35/C22-1)*100</f>
        <v>8.917432010968351</v>
      </c>
      <c r="D40" s="38">
        <f aca="true" t="shared" si="17" ref="D40:O40">(D35/D22-1)*100</f>
        <v>-15.63071379806711</v>
      </c>
      <c r="E40" s="489">
        <f t="shared" si="17"/>
        <v>6.685497915886662</v>
      </c>
      <c r="F40" s="22">
        <f t="shared" si="17"/>
        <v>12.36798779874575</v>
      </c>
      <c r="G40" s="20">
        <f t="shared" si="17"/>
        <v>8.295377302920382</v>
      </c>
      <c r="H40" s="39">
        <f t="shared" si="17"/>
        <v>10.48631416424235</v>
      </c>
      <c r="I40" s="40">
        <f t="shared" si="17"/>
        <v>-52.78799167286849</v>
      </c>
      <c r="J40" s="38">
        <f t="shared" si="17"/>
        <v>-51.090078205192</v>
      </c>
      <c r="K40" s="39">
        <f t="shared" si="17"/>
        <v>-52.071838205932096</v>
      </c>
      <c r="L40" s="40">
        <f t="shared" si="17"/>
        <v>0.6191112885681749</v>
      </c>
      <c r="M40" s="38">
        <f t="shared" si="17"/>
        <v>-1.0537138121757827</v>
      </c>
      <c r="N40" s="478">
        <f t="shared" si="17"/>
        <v>-0.14234758917838208</v>
      </c>
      <c r="O40" s="36">
        <f t="shared" si="17"/>
        <v>1.3803442072221284</v>
      </c>
    </row>
    <row r="41" spans="1:15" ht="7.5" customHeight="1" thickBot="1">
      <c r="A41" s="35"/>
      <c r="B41" s="34"/>
      <c r="C41" s="33"/>
      <c r="D41" s="32"/>
      <c r="E41" s="490"/>
      <c r="F41" s="31"/>
      <c r="G41" s="29"/>
      <c r="H41" s="30"/>
      <c r="I41" s="31"/>
      <c r="J41" s="29"/>
      <c r="K41" s="30"/>
      <c r="L41" s="31"/>
      <c r="M41" s="29"/>
      <c r="N41" s="479"/>
      <c r="O41" s="27"/>
    </row>
    <row r="42" spans="1:15" ht="16.5" customHeight="1">
      <c r="A42" s="26" t="s">
        <v>2</v>
      </c>
      <c r="B42" s="25"/>
      <c r="C42" s="24"/>
      <c r="D42" s="23"/>
      <c r="E42" s="491"/>
      <c r="F42" s="22"/>
      <c r="G42" s="20"/>
      <c r="H42" s="21"/>
      <c r="I42" s="22"/>
      <c r="J42" s="20"/>
      <c r="K42" s="21"/>
      <c r="L42" s="22"/>
      <c r="M42" s="20"/>
      <c r="N42" s="480"/>
      <c r="O42" s="18"/>
    </row>
    <row r="43" spans="1:15" ht="16.5" customHeight="1" thickBot="1">
      <c r="A43" s="100" t="s">
        <v>199</v>
      </c>
      <c r="B43" s="16"/>
      <c r="C43" s="15">
        <f aca="true" t="shared" si="18" ref="C43:O43">(C38/C37-1)*100</f>
        <v>4.052182286664507</v>
      </c>
      <c r="D43" s="11">
        <f t="shared" si="18"/>
        <v>-8.519436577191286</v>
      </c>
      <c r="E43" s="492">
        <f t="shared" si="18"/>
        <v>2.6812586829761953</v>
      </c>
      <c r="F43" s="15">
        <f t="shared" si="18"/>
        <v>-0.8430358027066154</v>
      </c>
      <c r="G43" s="14">
        <f t="shared" si="18"/>
        <v>-3.4688002132556295</v>
      </c>
      <c r="H43" s="12">
        <f t="shared" si="18"/>
        <v>-1.9227770163592006</v>
      </c>
      <c r="I43" s="13">
        <f t="shared" si="18"/>
        <v>19.128483657492467</v>
      </c>
      <c r="J43" s="11">
        <f t="shared" si="18"/>
        <v>52.00443914184938</v>
      </c>
      <c r="K43" s="12">
        <f t="shared" si="18"/>
        <v>30.236396590881377</v>
      </c>
      <c r="L43" s="13">
        <f t="shared" si="18"/>
        <v>1.3719651573524283</v>
      </c>
      <c r="M43" s="11">
        <f t="shared" si="18"/>
        <v>1.1648920732744816</v>
      </c>
      <c r="N43" s="481">
        <f t="shared" si="18"/>
        <v>1.2883309209064997</v>
      </c>
      <c r="O43" s="9">
        <f t="shared" si="18"/>
        <v>1.5651306615257043</v>
      </c>
    </row>
    <row r="44" spans="1:14" ht="17.25" customHeight="1" thickTop="1">
      <c r="A44" s="98" t="s">
        <v>1</v>
      </c>
      <c r="B44" s="8"/>
      <c r="C44" s="7"/>
      <c r="D44" s="7"/>
      <c r="E44" s="7"/>
      <c r="F44" s="99"/>
      <c r="G44" s="99"/>
      <c r="H44" s="99"/>
      <c r="I44" s="99"/>
      <c r="J44" s="99"/>
      <c r="K44" s="99"/>
      <c r="L44" s="99"/>
      <c r="M44" s="99"/>
      <c r="N44" s="99"/>
    </row>
    <row r="45" spans="1:14" ht="13.5" customHeight="1">
      <c r="A45" s="98" t="s">
        <v>30</v>
      </c>
      <c r="B45" s="5"/>
      <c r="C45" s="5"/>
      <c r="D45" s="5"/>
      <c r="E45" s="5"/>
      <c r="F45" s="3"/>
      <c r="G45" s="3"/>
      <c r="H45" s="3"/>
      <c r="I45" s="3"/>
      <c r="J45" s="3"/>
      <c r="K45" s="3"/>
      <c r="L45" s="3"/>
      <c r="M45" s="3"/>
      <c r="N45" s="3"/>
    </row>
    <row r="46" spans="1:14" ht="14.25">
      <c r="A46" s="3" t="s">
        <v>29</v>
      </c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</row>
    <row r="47" spans="1:14" ht="14.25">
      <c r="A47" s="3"/>
      <c r="B47" s="3"/>
      <c r="C47" s="4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</row>
    <row r="48" spans="1:14" ht="14.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</row>
    <row r="49" spans="1:14" ht="14.2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</row>
    <row r="50" spans="1:14" ht="14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</row>
    <row r="51" spans="1:14" ht="14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</row>
    <row r="52" spans="1:14" ht="14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</row>
    <row r="53" spans="1:14" ht="14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</row>
    <row r="54" spans="1:14" ht="14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</row>
    <row r="55" spans="1:14" ht="14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</row>
    <row r="56" spans="1:14" ht="14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</row>
    <row r="57" spans="1:14" ht="14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</row>
    <row r="58" spans="1:14" ht="14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</row>
    <row r="59" spans="1:14" ht="14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</row>
    <row r="60" spans="1:14" ht="14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</row>
    <row r="61" spans="1:14" ht="14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</row>
    <row r="62" spans="1:14" ht="14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</row>
    <row r="63" spans="1:14" ht="14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</row>
    <row r="64" spans="1:14" ht="14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</row>
    <row r="65" spans="1:14" ht="14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</row>
    <row r="66" spans="1:14" ht="14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</row>
    <row r="67" spans="1:14" ht="14.2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</row>
    <row r="68" spans="1:14" ht="14.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</row>
    <row r="69" spans="1:14" ht="14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</row>
    <row r="70" spans="1:14" ht="14.2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</row>
    <row r="71" spans="1:14" ht="14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</row>
    <row r="72" spans="1:14" ht="14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</row>
    <row r="73" spans="1:14" ht="14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</row>
    <row r="74" spans="1:14" ht="14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</row>
    <row r="75" spans="1:14" ht="14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</row>
    <row r="76" spans="1:14" ht="14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</row>
    <row r="77" spans="1:14" ht="14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</row>
    <row r="78" spans="1:14" ht="14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</row>
    <row r="79" spans="1:14" ht="14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</row>
    <row r="80" spans="1:14" ht="14.2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</row>
    <row r="81" spans="1:14" ht="14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</row>
    <row r="82" spans="1:14" ht="14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</row>
    <row r="83" spans="1:14" ht="14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</row>
    <row r="84" spans="1:14" ht="14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</row>
    <row r="85" spans="1:14" ht="14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</row>
    <row r="86" spans="1:14" ht="14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</row>
    <row r="87" spans="1:14" ht="14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</row>
    <row r="88" spans="1:14" ht="14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</row>
    <row r="89" spans="1:14" ht="14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</row>
    <row r="90" spans="1:14" ht="14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</row>
    <row r="91" spans="1:14" ht="14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</row>
    <row r="92" spans="1:14" ht="14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</row>
    <row r="93" spans="1:14" ht="14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</row>
    <row r="94" spans="1:14" ht="14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</row>
    <row r="95" spans="1:14" ht="14.2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</row>
    <row r="96" spans="1:14" ht="14.2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</row>
    <row r="97" spans="1:14" ht="14.2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</row>
    <row r="98" spans="1:14" ht="14.2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</row>
    <row r="99" spans="1:14" ht="14.2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</row>
    <row r="100" spans="1:14" ht="14.2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</row>
    <row r="101" spans="1:14" ht="14.2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</row>
    <row r="102" spans="1:14" ht="14.2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</row>
    <row r="103" spans="1:14" ht="14.2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</row>
    <row r="104" spans="1:14" ht="14.2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</row>
    <row r="105" spans="1:14" ht="14.2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</row>
    <row r="106" spans="1:14" ht="14.2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</row>
    <row r="107" spans="1:14" ht="14.2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</row>
    <row r="108" spans="1:14" ht="14.2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</row>
    <row r="109" spans="1:14" ht="14.2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</row>
    <row r="110" spans="1:14" ht="14.2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</row>
    <row r="111" spans="1:14" ht="14.2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</row>
    <row r="112" spans="1:14" ht="14.2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</row>
    <row r="113" spans="1:14" ht="14.2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</row>
    <row r="114" spans="1:14" ht="14.2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</row>
    <row r="115" spans="1:14" ht="14.2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</row>
    <row r="116" spans="1:14" ht="14.2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</row>
    <row r="117" spans="1:14" ht="14.2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</row>
    <row r="118" spans="1:14" ht="14.2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</row>
    <row r="119" spans="1:14" ht="14.2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</row>
    <row r="120" spans="1:14" ht="14.2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</row>
    <row r="121" spans="1:14" ht="14.2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</row>
    <row r="122" spans="1:14" ht="14.2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</row>
    <row r="123" spans="1:14" ht="14.2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</row>
    <row r="124" spans="1:14" ht="14.2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</row>
    <row r="125" spans="1:14" ht="14.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</row>
    <row r="126" spans="1:14" ht="14.2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</row>
    <row r="127" spans="1:14" ht="14.2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</row>
    <row r="128" spans="1:14" ht="14.2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</row>
    <row r="129" spans="1:14" ht="14.2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</row>
    <row r="130" spans="1:14" ht="14.2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</row>
    <row r="131" spans="1:14" ht="14.2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</row>
    <row r="132" spans="1:14" ht="14.2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</row>
    <row r="133" spans="1:14" ht="14.2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</row>
    <row r="134" spans="1:14" ht="14.2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</row>
    <row r="135" spans="1:14" ht="14.2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</row>
    <row r="136" spans="1:14" ht="14.2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</row>
    <row r="137" spans="1:14" ht="14.2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</row>
    <row r="138" spans="1:14" ht="14.2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</row>
    <row r="139" spans="1:14" ht="14.2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</row>
    <row r="140" spans="1:14" ht="14.2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</row>
    <row r="141" spans="1:14" ht="14.2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</row>
    <row r="142" spans="1:14" ht="14.2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</row>
    <row r="143" spans="1:14" ht="14.2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</row>
    <row r="144" spans="1:14" ht="14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</row>
    <row r="145" spans="1:14" ht="14.2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</row>
    <row r="146" spans="1:14" ht="14.2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</row>
    <row r="147" spans="1:14" ht="14.2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</row>
    <row r="148" spans="1:14" ht="14.2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</row>
    <row r="149" spans="1:14" ht="14.2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</row>
    <row r="150" spans="1:14" ht="14.2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</row>
    <row r="151" spans="1:14" ht="14.2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</row>
    <row r="152" spans="1:14" ht="14.2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</row>
    <row r="153" spans="1:14" ht="14.2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</row>
    <row r="154" spans="1:14" ht="14.2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</row>
    <row r="155" spans="1:14" ht="14.2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</row>
    <row r="156" spans="1:14" ht="14.2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</row>
    <row r="157" spans="1:14" ht="14.2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</row>
    <row r="158" spans="1:14" ht="14.2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</row>
    <row r="159" spans="1:14" ht="14.2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</row>
    <row r="160" spans="1:14" ht="14.2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</row>
    <row r="161" spans="1:14" ht="14.2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</row>
    <row r="162" spans="1:14" ht="14.2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</row>
    <row r="163" spans="1:14" ht="14.2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</row>
    <row r="164" spans="1:14" ht="14.2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</row>
    <row r="165" spans="1:14" ht="14.2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</row>
    <row r="166" spans="1:14" ht="14.2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</row>
    <row r="167" spans="1:14" ht="14.2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</row>
    <row r="168" spans="1:14" ht="14.2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</row>
    <row r="169" spans="1:14" ht="14.2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</row>
    <row r="170" spans="1:14" ht="14.2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</row>
    <row r="171" spans="1:14" ht="14.2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</row>
    <row r="172" spans="1:14" ht="14.2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</row>
    <row r="173" spans="1:14" ht="14.2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</row>
    <row r="174" spans="1:14" ht="14.2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</row>
    <row r="175" spans="1:14" ht="14.2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</row>
    <row r="176" spans="1:14" ht="14.2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</row>
    <row r="177" spans="1:14" ht="14.2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</row>
    <row r="178" spans="1:14" ht="14.2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</row>
    <row r="179" spans="1:14" ht="14.2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</row>
    <row r="180" spans="1:14" ht="14.2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</row>
    <row r="181" spans="1:14" ht="14.2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</row>
    <row r="182" spans="1:14" ht="14.2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</row>
    <row r="183" spans="1:14" ht="14.2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</row>
    <row r="184" spans="1:14" ht="14.2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</row>
    <row r="185" spans="1:14" ht="14.2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</row>
    <row r="186" spans="1:14" ht="14.2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</row>
    <row r="187" spans="1:14" ht="14.2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</row>
    <row r="188" spans="1:14" ht="14.2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</row>
    <row r="189" spans="1:14" ht="14.2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</row>
    <row r="190" spans="1:14" ht="14.2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</row>
    <row r="191" spans="1:14" ht="14.2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</row>
    <row r="192" spans="1:14" ht="14.2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</row>
    <row r="193" spans="1:14" ht="14.2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</row>
    <row r="194" spans="1:14" ht="14.2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</row>
    <row r="195" spans="1:14" ht="14.2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</row>
    <row r="196" spans="1:14" ht="14.2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</row>
    <row r="197" spans="1:14" ht="14.2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</row>
    <row r="198" spans="1:14" ht="14.2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</row>
    <row r="199" spans="1:14" ht="14.2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</row>
    <row r="200" spans="1:14" ht="14.2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</row>
    <row r="201" spans="1:14" ht="14.2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</row>
    <row r="202" spans="1:14" ht="14.2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</row>
    <row r="203" spans="1:14" ht="14.2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</row>
    <row r="204" spans="1:14" ht="14.2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</row>
    <row r="205" spans="1:14" ht="14.2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</row>
    <row r="206" spans="1:14" ht="14.2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</row>
    <row r="207" spans="1:14" ht="14.2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</row>
    <row r="208" spans="1:14" ht="14.2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</row>
    <row r="209" spans="1:14" ht="14.2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</row>
    <row r="210" spans="1:14" ht="14.2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</row>
    <row r="211" spans="1:14" ht="14.2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</row>
    <row r="212" spans="1:14" ht="14.2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</row>
    <row r="213" spans="1:14" ht="14.2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</row>
    <row r="214" spans="1:14" ht="14.2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</row>
    <row r="215" spans="1:14" ht="14.2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</row>
    <row r="216" spans="1:14" ht="14.2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</row>
    <row r="217" spans="1:14" ht="14.2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</row>
    <row r="218" spans="1:14" ht="14.2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</row>
    <row r="219" spans="1:14" ht="14.2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</row>
    <row r="220" spans="1:14" ht="14.2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</row>
    <row r="221" spans="1:14" ht="14.2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</row>
    <row r="222" spans="1:14" ht="14.2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</row>
    <row r="223" spans="1:14" ht="14.2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</row>
    <row r="224" spans="1:14" ht="14.2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</row>
    <row r="225" spans="1:14" ht="14.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</row>
    <row r="226" spans="1:14" ht="14.2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</row>
    <row r="227" spans="1:14" ht="14.2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</row>
    <row r="228" spans="1:14" ht="14.2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</row>
    <row r="229" spans="1:14" ht="14.2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</row>
    <row r="230" spans="1:14" ht="14.2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</row>
    <row r="231" spans="1:14" ht="14.2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</row>
    <row r="232" spans="1:14" ht="14.2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</row>
    <row r="233" spans="1:14" ht="14.2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</row>
    <row r="234" spans="1:14" ht="14.2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</row>
    <row r="235" spans="1:14" ht="14.2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</row>
    <row r="236" spans="1:14" ht="14.2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</row>
    <row r="237" spans="1:14" ht="14.2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</row>
    <row r="238" spans="1:14" ht="14.2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</row>
    <row r="239" spans="1:14" ht="14.2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</row>
    <row r="240" spans="1:14" ht="14.2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</row>
    <row r="241" spans="1:14" ht="14.2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</row>
    <row r="242" spans="1:14" ht="14.2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</row>
    <row r="243" spans="1:14" ht="14.2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</row>
    <row r="244" spans="1:14" ht="14.2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</row>
    <row r="245" spans="1:14" ht="14.2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</row>
    <row r="246" spans="1:14" ht="14.2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</row>
    <row r="247" spans="1:14" ht="14.2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</row>
    <row r="248" spans="1:14" ht="14.2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</row>
    <row r="249" spans="1:14" ht="14.2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</row>
    <row r="250" spans="1:14" ht="14.2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</row>
    <row r="251" spans="1:14" ht="14.2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</row>
    <row r="252" spans="1:14" ht="14.2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</row>
    <row r="253" spans="1:14" ht="14.2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</row>
    <row r="254" spans="1:14" ht="14.2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</row>
    <row r="255" spans="1:14" ht="14.2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</row>
    <row r="256" spans="1:14" ht="14.2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</row>
    <row r="257" spans="1:14" ht="14.2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</row>
    <row r="258" spans="1:14" ht="14.2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</row>
    <row r="259" spans="1:14" ht="14.2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</row>
    <row r="260" spans="1:14" ht="14.2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</row>
    <row r="261" spans="1:14" ht="14.2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</row>
    <row r="262" spans="1:14" ht="14.2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</row>
    <row r="263" spans="1:14" ht="14.2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</row>
    <row r="264" spans="1:14" ht="14.2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</row>
    <row r="265" spans="1:14" ht="14.2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</row>
    <row r="266" spans="1:14" ht="14.2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</row>
    <row r="267" spans="1:14" ht="14.2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</row>
    <row r="268" spans="1:14" ht="14.2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</row>
    <row r="269" spans="1:14" ht="14.2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</row>
    <row r="270" spans="1:14" ht="14.2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</row>
    <row r="271" spans="1:14" ht="14.2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</row>
    <row r="272" spans="1:14" ht="14.2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</row>
    <row r="273" spans="1:14" ht="14.2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</row>
    <row r="274" spans="1:14" ht="14.2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</row>
    <row r="275" spans="1:14" ht="14.2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</row>
    <row r="276" spans="1:14" ht="14.2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</row>
    <row r="277" spans="1:14" ht="14.2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</row>
    <row r="278" spans="1:14" ht="14.2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</row>
    <row r="279" spans="1:14" ht="14.2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</row>
    <row r="280" spans="1:14" ht="14.2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</row>
    <row r="281" spans="1:14" ht="14.2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</row>
    <row r="282" spans="1:14" ht="14.2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</row>
    <row r="283" spans="1:14" ht="14.2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</row>
    <row r="284" spans="1:14" ht="14.2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</row>
    <row r="285" spans="1:14" ht="14.2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</row>
    <row r="286" spans="1:14" ht="14.2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</row>
    <row r="287" spans="1:14" ht="14.2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</row>
    <row r="288" spans="1:14" ht="14.2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</row>
    <row r="289" spans="1:14" ht="14.2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</row>
    <row r="290" spans="1:14" ht="14.2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</row>
    <row r="291" spans="1:14" ht="14.2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</row>
    <row r="292" spans="1:14" ht="14.2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</row>
    <row r="293" spans="1:14" ht="14.2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</row>
    <row r="294" spans="1:14" ht="14.2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</row>
    <row r="295" spans="1:14" ht="14.2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</row>
    <row r="296" spans="1:14" ht="14.2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</row>
    <row r="297" spans="1:14" ht="14.2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</row>
    <row r="298" spans="1:14" ht="14.2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</row>
    <row r="299" spans="1:14" ht="14.2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</row>
    <row r="300" spans="1:14" ht="14.2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</row>
    <row r="301" spans="1:14" ht="14.2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</row>
    <row r="302" spans="1:14" ht="14.2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</row>
    <row r="303" spans="1:14" ht="14.2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</row>
    <row r="304" spans="1:14" ht="14.2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</row>
    <row r="305" spans="1:14" ht="14.2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</row>
    <row r="306" spans="1:14" ht="14.2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</row>
    <row r="307" spans="1:14" ht="14.2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</row>
    <row r="308" spans="1:14" ht="14.2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</row>
    <row r="309" spans="1:14" ht="14.2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</row>
    <row r="310" spans="1:14" ht="14.2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</row>
    <row r="311" spans="1:14" ht="14.2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</row>
    <row r="312" spans="1:14" ht="14.2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</row>
    <row r="313" spans="1:14" ht="14.2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</row>
    <row r="314" spans="1:14" ht="14.2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</row>
    <row r="315" spans="1:14" ht="14.2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</row>
    <row r="316" spans="1:14" ht="14.2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</row>
    <row r="317" spans="1:14" ht="14.2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</row>
    <row r="65526" ht="14.25">
      <c r="C65526" s="2" t="e">
        <f>((C65522/C65509)-1)*100</f>
        <v>#DIV/0!</v>
      </c>
    </row>
  </sheetData>
  <sheetProtection/>
  <mergeCells count="12">
    <mergeCell ref="A11:A22"/>
    <mergeCell ref="A9:B9"/>
    <mergeCell ref="F9:H9"/>
    <mergeCell ref="C9:C10"/>
    <mergeCell ref="D9:D10"/>
    <mergeCell ref="F7:N8"/>
    <mergeCell ref="N1:O1"/>
    <mergeCell ref="I9:K9"/>
    <mergeCell ref="C7:E7"/>
    <mergeCell ref="O7:O10"/>
    <mergeCell ref="E9:E10"/>
    <mergeCell ref="A4:O5"/>
  </mergeCells>
  <conditionalFormatting sqref="P40:IV40 A43:B43 P43:IV43">
    <cfRule type="cellIs" priority="1" dxfId="75" operator="lessThan" stopIfTrue="1">
      <formula>0</formula>
    </cfRule>
  </conditionalFormatting>
  <conditionalFormatting sqref="C39:O43">
    <cfRule type="cellIs" priority="2" dxfId="76" operator="lessThan" stopIfTrue="1">
      <formula>0</formula>
    </cfRule>
    <cfRule type="cellIs" priority="3" dxfId="77" operator="greaterThanOrEqual" stopIfTrue="1">
      <formula>0</formula>
    </cfRule>
  </conditionalFormatting>
  <hyperlinks>
    <hyperlink ref="N1" location="INDICE!A1" display="Volver al Indice"/>
  </hyperlinks>
  <printOptions/>
  <pageMargins left="0.2" right="0.03937007874015748" top="0.29" bottom="0.11811023622047245" header="0.07874015748031496" footer="0.07874015748031496"/>
  <pageSetup horizontalDpi="600" verticalDpi="600" orientation="landscape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0"/>
  </sheetPr>
  <dimension ref="A1:Q32"/>
  <sheetViews>
    <sheetView showGridLines="0" zoomScale="90" zoomScaleNormal="90" zoomScalePageLayoutView="0" workbookViewId="0" topLeftCell="A1">
      <selection activeCell="N9" sqref="N9:O30"/>
    </sheetView>
  </sheetViews>
  <sheetFormatPr defaultColWidth="9.140625" defaultRowHeight="15"/>
  <cols>
    <col min="1" max="1" width="23.140625" style="136" customWidth="1"/>
    <col min="2" max="2" width="10.140625" style="136" customWidth="1"/>
    <col min="3" max="3" width="11.421875" style="136" customWidth="1"/>
    <col min="4" max="4" width="10.00390625" style="136" bestFit="1" customWidth="1"/>
    <col min="5" max="5" width="9.00390625" style="136" customWidth="1"/>
    <col min="6" max="6" width="10.28125" style="136" customWidth="1"/>
    <col min="7" max="7" width="11.57421875" style="136" customWidth="1"/>
    <col min="8" max="8" width="10.421875" style="136" customWidth="1"/>
    <col min="9" max="9" width="7.7109375" style="136" bestFit="1" customWidth="1"/>
    <col min="10" max="11" width="11.28125" style="136" customWidth="1"/>
    <col min="12" max="12" width="11.8515625" style="136" customWidth="1"/>
    <col min="13" max="13" width="8.8515625" style="136" customWidth="1"/>
    <col min="14" max="14" width="11.140625" style="136" bestFit="1" customWidth="1"/>
    <col min="15" max="15" width="11.00390625" style="136" customWidth="1"/>
    <col min="16" max="16" width="11.140625" style="136" bestFit="1" customWidth="1"/>
    <col min="17" max="17" width="7.7109375" style="136" bestFit="1" customWidth="1"/>
    <col min="18" max="16384" width="9.140625" style="136" customWidth="1"/>
  </cols>
  <sheetData>
    <row r="1" spans="14:17" ht="18.75" thickBot="1">
      <c r="N1" s="647" t="s">
        <v>28</v>
      </c>
      <c r="O1" s="648"/>
      <c r="P1" s="648"/>
      <c r="Q1" s="649"/>
    </row>
    <row r="2" ht="7.5" customHeight="1" thickBot="1"/>
    <row r="3" spans="1:17" ht="24" customHeight="1">
      <c r="A3" s="655" t="s">
        <v>40</v>
      </c>
      <c r="B3" s="656"/>
      <c r="C3" s="656"/>
      <c r="D3" s="656"/>
      <c r="E3" s="656"/>
      <c r="F3" s="656"/>
      <c r="G3" s="656"/>
      <c r="H3" s="656"/>
      <c r="I3" s="656"/>
      <c r="J3" s="656"/>
      <c r="K3" s="656"/>
      <c r="L3" s="656"/>
      <c r="M3" s="656"/>
      <c r="N3" s="656"/>
      <c r="O3" s="656"/>
      <c r="P3" s="656"/>
      <c r="Q3" s="657"/>
    </row>
    <row r="4" spans="1:17" ht="18" customHeight="1" thickBot="1">
      <c r="A4" s="658" t="s">
        <v>39</v>
      </c>
      <c r="B4" s="659"/>
      <c r="C4" s="659"/>
      <c r="D4" s="659"/>
      <c r="E4" s="659"/>
      <c r="F4" s="659"/>
      <c r="G4" s="659"/>
      <c r="H4" s="659"/>
      <c r="I4" s="659"/>
      <c r="J4" s="659"/>
      <c r="K4" s="659"/>
      <c r="L4" s="659"/>
      <c r="M4" s="659"/>
      <c r="N4" s="659"/>
      <c r="O4" s="659"/>
      <c r="P4" s="659"/>
      <c r="Q4" s="660"/>
    </row>
    <row r="5" spans="1:17" ht="15" thickBot="1">
      <c r="A5" s="661" t="s">
        <v>38</v>
      </c>
      <c r="B5" s="650" t="s">
        <v>37</v>
      </c>
      <c r="C5" s="651"/>
      <c r="D5" s="651"/>
      <c r="E5" s="651"/>
      <c r="F5" s="652"/>
      <c r="G5" s="652"/>
      <c r="H5" s="652"/>
      <c r="I5" s="653"/>
      <c r="J5" s="651" t="s">
        <v>36</v>
      </c>
      <c r="K5" s="651"/>
      <c r="L5" s="651"/>
      <c r="M5" s="651"/>
      <c r="N5" s="651"/>
      <c r="O5" s="651"/>
      <c r="P5" s="651"/>
      <c r="Q5" s="654"/>
    </row>
    <row r="6" spans="1:17" s="163" customFormat="1" ht="25.5" customHeight="1" thickBot="1">
      <c r="A6" s="662"/>
      <c r="B6" s="644" t="s">
        <v>202</v>
      </c>
      <c r="C6" s="645"/>
      <c r="D6" s="646"/>
      <c r="E6" s="642" t="s">
        <v>35</v>
      </c>
      <c r="F6" s="644" t="s">
        <v>203</v>
      </c>
      <c r="G6" s="645"/>
      <c r="H6" s="646"/>
      <c r="I6" s="640" t="s">
        <v>34</v>
      </c>
      <c r="J6" s="644" t="s">
        <v>204</v>
      </c>
      <c r="K6" s="645"/>
      <c r="L6" s="646"/>
      <c r="M6" s="642" t="s">
        <v>35</v>
      </c>
      <c r="N6" s="644" t="s">
        <v>200</v>
      </c>
      <c r="O6" s="645"/>
      <c r="P6" s="646"/>
      <c r="Q6" s="642" t="s">
        <v>34</v>
      </c>
    </row>
    <row r="7" spans="1:17" s="158" customFormat="1" ht="15" thickBot="1">
      <c r="A7" s="663"/>
      <c r="B7" s="162" t="s">
        <v>22</v>
      </c>
      <c r="C7" s="159" t="s">
        <v>21</v>
      </c>
      <c r="D7" s="159" t="s">
        <v>17</v>
      </c>
      <c r="E7" s="643"/>
      <c r="F7" s="162" t="s">
        <v>22</v>
      </c>
      <c r="G7" s="160" t="s">
        <v>21</v>
      </c>
      <c r="H7" s="159" t="s">
        <v>17</v>
      </c>
      <c r="I7" s="641"/>
      <c r="J7" s="162" t="s">
        <v>22</v>
      </c>
      <c r="K7" s="159" t="s">
        <v>21</v>
      </c>
      <c r="L7" s="160" t="s">
        <v>17</v>
      </c>
      <c r="M7" s="643"/>
      <c r="N7" s="161" t="s">
        <v>22</v>
      </c>
      <c r="O7" s="160" t="s">
        <v>21</v>
      </c>
      <c r="P7" s="159" t="s">
        <v>17</v>
      </c>
      <c r="Q7" s="643"/>
    </row>
    <row r="8" spans="1:17" s="139" customFormat="1" ht="16.5" customHeight="1" thickBot="1">
      <c r="A8" s="157" t="s">
        <v>24</v>
      </c>
      <c r="B8" s="153">
        <f>SUM(B9:B30)</f>
        <v>1333198</v>
      </c>
      <c r="C8" s="152">
        <f>SUM(C9:C30)</f>
        <v>84173</v>
      </c>
      <c r="D8" s="152">
        <f aca="true" t="shared" si="0" ref="D8:D30">C8+B8</f>
        <v>1417371</v>
      </c>
      <c r="E8" s="154">
        <f aca="true" t="shared" si="1" ref="E8:E30">(D8/$D$8)</f>
        <v>1</v>
      </c>
      <c r="F8" s="153">
        <f>SUM(F9:F30)</f>
        <v>1178714</v>
      </c>
      <c r="G8" s="152">
        <f>SUM(G9:G30)</f>
        <v>100515</v>
      </c>
      <c r="H8" s="152">
        <f aca="true" t="shared" si="2" ref="H8:H30">G8+F8</f>
        <v>1279229</v>
      </c>
      <c r="I8" s="151">
        <f aca="true" t="shared" si="3" ref="I8:I29">(D8/H8-1)*100</f>
        <v>10.798848368822167</v>
      </c>
      <c r="J8" s="156">
        <f>SUM(J9:J30)</f>
        <v>13807682</v>
      </c>
      <c r="K8" s="155">
        <f>SUM(K9:K30)</f>
        <v>821079</v>
      </c>
      <c r="L8" s="152">
        <f aca="true" t="shared" si="4" ref="L8:L30">K8+J8</f>
        <v>14628761</v>
      </c>
      <c r="M8" s="154">
        <f aca="true" t="shared" si="5" ref="M8:M30">(L8/$L$8)</f>
        <v>1</v>
      </c>
      <c r="N8" s="153">
        <f>SUM(N9:N30)</f>
        <v>13235146</v>
      </c>
      <c r="O8" s="152">
        <f>SUM(O9:O30)</f>
        <v>725938</v>
      </c>
      <c r="P8" s="152">
        <f aca="true" t="shared" si="6" ref="P8:P30">O8+N8</f>
        <v>13961084</v>
      </c>
      <c r="Q8" s="151">
        <f aca="true" t="shared" si="7" ref="Q8:Q30">(L8/P8-1)*100</f>
        <v>4.7824151763573575</v>
      </c>
    </row>
    <row r="9" spans="1:17" s="139" customFormat="1" ht="16.5" customHeight="1" thickTop="1">
      <c r="A9" s="150" t="s">
        <v>208</v>
      </c>
      <c r="B9" s="147">
        <v>730562</v>
      </c>
      <c r="C9" s="146">
        <v>34225</v>
      </c>
      <c r="D9" s="146">
        <f t="shared" si="0"/>
        <v>764787</v>
      </c>
      <c r="E9" s="148">
        <f t="shared" si="1"/>
        <v>0.5395813798927733</v>
      </c>
      <c r="F9" s="147">
        <v>640985</v>
      </c>
      <c r="G9" s="146">
        <v>35174</v>
      </c>
      <c r="H9" s="146">
        <f t="shared" si="2"/>
        <v>676159</v>
      </c>
      <c r="I9" s="149">
        <f t="shared" si="3"/>
        <v>13.10756789453369</v>
      </c>
      <c r="J9" s="147">
        <v>7790042</v>
      </c>
      <c r="K9" s="146">
        <v>308522</v>
      </c>
      <c r="L9" s="146">
        <f t="shared" si="4"/>
        <v>8098564</v>
      </c>
      <c r="M9" s="148">
        <f t="shared" si="5"/>
        <v>0.5536055992711891</v>
      </c>
      <c r="N9" s="147">
        <v>5520290</v>
      </c>
      <c r="O9" s="146">
        <v>190001</v>
      </c>
      <c r="P9" s="146">
        <f t="shared" si="6"/>
        <v>5710291</v>
      </c>
      <c r="Q9" s="145">
        <f t="shared" si="7"/>
        <v>41.824015623722154</v>
      </c>
    </row>
    <row r="10" spans="1:17" s="139" customFormat="1" ht="16.5" customHeight="1">
      <c r="A10" s="150" t="s">
        <v>209</v>
      </c>
      <c r="B10" s="147">
        <v>304514</v>
      </c>
      <c r="C10" s="146">
        <v>2781</v>
      </c>
      <c r="D10" s="146">
        <f t="shared" si="0"/>
        <v>307295</v>
      </c>
      <c r="E10" s="148">
        <f t="shared" si="1"/>
        <v>0.21680632664277738</v>
      </c>
      <c r="F10" s="147">
        <v>222429</v>
      </c>
      <c r="G10" s="146">
        <v>9295</v>
      </c>
      <c r="H10" s="146">
        <f t="shared" si="2"/>
        <v>231724</v>
      </c>
      <c r="I10" s="149">
        <f t="shared" si="3"/>
        <v>32.6125045312527</v>
      </c>
      <c r="J10" s="147">
        <v>2826305</v>
      </c>
      <c r="K10" s="146">
        <v>7814</v>
      </c>
      <c r="L10" s="146">
        <f t="shared" si="4"/>
        <v>2834119</v>
      </c>
      <c r="M10" s="148">
        <f t="shared" si="5"/>
        <v>0.19373609289262433</v>
      </c>
      <c r="N10" s="147">
        <v>2760652</v>
      </c>
      <c r="O10" s="146">
        <v>41333</v>
      </c>
      <c r="P10" s="146">
        <f t="shared" si="6"/>
        <v>2801985</v>
      </c>
      <c r="Q10" s="145">
        <f t="shared" si="7"/>
        <v>1.1468298367050433</v>
      </c>
    </row>
    <row r="11" spans="1:17" s="139" customFormat="1" ht="16.5" customHeight="1">
      <c r="A11" s="150" t="s">
        <v>210</v>
      </c>
      <c r="B11" s="147">
        <v>135352</v>
      </c>
      <c r="C11" s="146">
        <v>246</v>
      </c>
      <c r="D11" s="146">
        <f t="shared" si="0"/>
        <v>135598</v>
      </c>
      <c r="E11" s="148">
        <f t="shared" si="1"/>
        <v>0.09566867108188329</v>
      </c>
      <c r="F11" s="147">
        <v>178976</v>
      </c>
      <c r="G11" s="146"/>
      <c r="H11" s="146">
        <f t="shared" si="2"/>
        <v>178976</v>
      </c>
      <c r="I11" s="149">
        <f t="shared" si="3"/>
        <v>-24.236769175755413</v>
      </c>
      <c r="J11" s="147">
        <v>1633600</v>
      </c>
      <c r="K11" s="146">
        <v>1406</v>
      </c>
      <c r="L11" s="146">
        <f t="shared" si="4"/>
        <v>1635006</v>
      </c>
      <c r="M11" s="148">
        <f t="shared" si="5"/>
        <v>0.11176653990040579</v>
      </c>
      <c r="N11" s="147">
        <v>2017287</v>
      </c>
      <c r="O11" s="146">
        <v>2697</v>
      </c>
      <c r="P11" s="146">
        <f t="shared" si="6"/>
        <v>2019984</v>
      </c>
      <c r="Q11" s="145">
        <f t="shared" si="7"/>
        <v>-19.05846778984388</v>
      </c>
    </row>
    <row r="12" spans="1:17" s="139" customFormat="1" ht="16.5" customHeight="1">
      <c r="A12" s="150" t="s">
        <v>211</v>
      </c>
      <c r="B12" s="147">
        <v>77151</v>
      </c>
      <c r="C12" s="146">
        <v>664</v>
      </c>
      <c r="D12" s="146">
        <f aca="true" t="shared" si="8" ref="D12:D20">C12+B12</f>
        <v>77815</v>
      </c>
      <c r="E12" s="148">
        <f aca="true" t="shared" si="9" ref="E12:E20">(D12/$D$8)</f>
        <v>0.05490093983861671</v>
      </c>
      <c r="F12" s="147">
        <v>73844</v>
      </c>
      <c r="G12" s="146">
        <v>9257</v>
      </c>
      <c r="H12" s="146">
        <f aca="true" t="shared" si="10" ref="H12:H20">G12+F12</f>
        <v>83101</v>
      </c>
      <c r="I12" s="149">
        <f aca="true" t="shared" si="11" ref="I12:I20">(D12/H12-1)*100</f>
        <v>-6.36093428478598</v>
      </c>
      <c r="J12" s="147">
        <v>784692</v>
      </c>
      <c r="K12" s="146">
        <v>42689</v>
      </c>
      <c r="L12" s="146">
        <f aca="true" t="shared" si="12" ref="L12:L20">K12+J12</f>
        <v>827381</v>
      </c>
      <c r="M12" s="148">
        <f aca="true" t="shared" si="13" ref="M12:M20">(L12/$L$8)</f>
        <v>0.056558515105961465</v>
      </c>
      <c r="N12" s="147">
        <v>829310</v>
      </c>
      <c r="O12" s="146">
        <v>89971</v>
      </c>
      <c r="P12" s="146">
        <f aca="true" t="shared" si="14" ref="P12:P20">O12+N12</f>
        <v>919281</v>
      </c>
      <c r="Q12" s="145">
        <f aca="true" t="shared" si="15" ref="Q12:Q20">(L12/P12-1)*100</f>
        <v>-9.99694326326771</v>
      </c>
    </row>
    <row r="13" spans="1:17" s="139" customFormat="1" ht="16.5" customHeight="1">
      <c r="A13" s="150" t="s">
        <v>212</v>
      </c>
      <c r="B13" s="147">
        <v>61114</v>
      </c>
      <c r="C13" s="146">
        <v>0</v>
      </c>
      <c r="D13" s="146">
        <f>C13+B13</f>
        <v>61114</v>
      </c>
      <c r="E13" s="148">
        <f>(D13/$D$8)</f>
        <v>0.043117856933717426</v>
      </c>
      <c r="F13" s="147">
        <v>39834</v>
      </c>
      <c r="G13" s="146">
        <v>36</v>
      </c>
      <c r="H13" s="146">
        <f>G13+F13</f>
        <v>39870</v>
      </c>
      <c r="I13" s="149">
        <f>(D13/H13-1)*100</f>
        <v>53.28317030348633</v>
      </c>
      <c r="J13" s="147">
        <v>533316</v>
      </c>
      <c r="K13" s="146">
        <v>1422</v>
      </c>
      <c r="L13" s="146">
        <f>K13+J13</f>
        <v>534738</v>
      </c>
      <c r="M13" s="148">
        <f>(L13/$L$8)</f>
        <v>0.036553881767567326</v>
      </c>
      <c r="N13" s="147">
        <v>363778</v>
      </c>
      <c r="O13" s="146">
        <v>3077</v>
      </c>
      <c r="P13" s="146">
        <f>O13+N13</f>
        <v>366855</v>
      </c>
      <c r="Q13" s="145">
        <f>(L13/P13-1)*100</f>
        <v>45.7627673058838</v>
      </c>
    </row>
    <row r="14" spans="1:17" s="139" customFormat="1" ht="16.5" customHeight="1">
      <c r="A14" s="150" t="s">
        <v>213</v>
      </c>
      <c r="B14" s="147">
        <v>24505</v>
      </c>
      <c r="C14" s="146">
        <v>0</v>
      </c>
      <c r="D14" s="146">
        <f>C14+B14</f>
        <v>24505</v>
      </c>
      <c r="E14" s="148">
        <f>(D14/$D$8)</f>
        <v>0.017289051349293868</v>
      </c>
      <c r="F14" s="147">
        <v>22646</v>
      </c>
      <c r="G14" s="146">
        <v>975</v>
      </c>
      <c r="H14" s="146">
        <f>G14+F14</f>
        <v>23621</v>
      </c>
      <c r="I14" s="149">
        <f>(D14/H14-1)*100</f>
        <v>3.742432581177768</v>
      </c>
      <c r="J14" s="147">
        <v>239727</v>
      </c>
      <c r="K14" s="146">
        <v>3397</v>
      </c>
      <c r="L14" s="146">
        <f>K14+J14</f>
        <v>243124</v>
      </c>
      <c r="M14" s="148">
        <f>(L14/$L$8)</f>
        <v>0.016619589314501755</v>
      </c>
      <c r="N14" s="147">
        <v>197471</v>
      </c>
      <c r="O14" s="146">
        <v>8362</v>
      </c>
      <c r="P14" s="146">
        <f>O14+N14</f>
        <v>205833</v>
      </c>
      <c r="Q14" s="145">
        <f>(L14/P14-1)*100</f>
        <v>18.11711435969936</v>
      </c>
    </row>
    <row r="15" spans="1:17" s="139" customFormat="1" ht="16.5" customHeight="1">
      <c r="A15" s="150" t="s">
        <v>214</v>
      </c>
      <c r="B15" s="147">
        <v>0</v>
      </c>
      <c r="C15" s="146">
        <v>21406</v>
      </c>
      <c r="D15" s="146">
        <f t="shared" si="8"/>
        <v>21406</v>
      </c>
      <c r="E15" s="148">
        <f t="shared" si="9"/>
        <v>0.015102608985226874</v>
      </c>
      <c r="F15" s="147"/>
      <c r="G15" s="146">
        <v>18720</v>
      </c>
      <c r="H15" s="146">
        <f t="shared" si="10"/>
        <v>18720</v>
      </c>
      <c r="I15" s="149">
        <f t="shared" si="11"/>
        <v>14.348290598290593</v>
      </c>
      <c r="J15" s="147"/>
      <c r="K15" s="146">
        <v>210008</v>
      </c>
      <c r="L15" s="146">
        <f t="shared" si="12"/>
        <v>210008</v>
      </c>
      <c r="M15" s="148">
        <f t="shared" si="13"/>
        <v>0.014355829588028678</v>
      </c>
      <c r="N15" s="147"/>
      <c r="O15" s="146">
        <v>174692</v>
      </c>
      <c r="P15" s="146">
        <f t="shared" si="14"/>
        <v>174692</v>
      </c>
      <c r="Q15" s="145">
        <f t="shared" si="15"/>
        <v>20.216151855837694</v>
      </c>
    </row>
    <row r="16" spans="1:17" s="139" customFormat="1" ht="16.5" customHeight="1">
      <c r="A16" s="150" t="s">
        <v>215</v>
      </c>
      <c r="B16" s="147">
        <v>0</v>
      </c>
      <c r="C16" s="146">
        <v>4391</v>
      </c>
      <c r="D16" s="146">
        <f t="shared" si="8"/>
        <v>4391</v>
      </c>
      <c r="E16" s="148">
        <f t="shared" si="9"/>
        <v>0.003097989164446006</v>
      </c>
      <c r="F16" s="147"/>
      <c r="G16" s="146">
        <v>5242</v>
      </c>
      <c r="H16" s="146">
        <f t="shared" si="10"/>
        <v>5242</v>
      </c>
      <c r="I16" s="149">
        <f t="shared" si="11"/>
        <v>-16.23426173216329</v>
      </c>
      <c r="J16" s="147"/>
      <c r="K16" s="146">
        <v>37520</v>
      </c>
      <c r="L16" s="146">
        <f t="shared" si="12"/>
        <v>37520</v>
      </c>
      <c r="M16" s="148">
        <f t="shared" si="13"/>
        <v>0.0025648105126606416</v>
      </c>
      <c r="N16" s="147"/>
      <c r="O16" s="146">
        <v>39224</v>
      </c>
      <c r="P16" s="146">
        <f t="shared" si="14"/>
        <v>39224</v>
      </c>
      <c r="Q16" s="145">
        <f t="shared" si="15"/>
        <v>-4.344279012849272</v>
      </c>
    </row>
    <row r="17" spans="1:17" s="139" customFormat="1" ht="16.5" customHeight="1">
      <c r="A17" s="150" t="s">
        <v>216</v>
      </c>
      <c r="B17" s="147">
        <v>0</v>
      </c>
      <c r="C17" s="146">
        <v>2687</v>
      </c>
      <c r="D17" s="146">
        <f t="shared" si="8"/>
        <v>2687</v>
      </c>
      <c r="E17" s="148">
        <f t="shared" si="9"/>
        <v>0.0018957633534198175</v>
      </c>
      <c r="F17" s="147"/>
      <c r="G17" s="146">
        <v>1990</v>
      </c>
      <c r="H17" s="146">
        <f t="shared" si="10"/>
        <v>1990</v>
      </c>
      <c r="I17" s="149">
        <f t="shared" si="11"/>
        <v>35.02512562814071</v>
      </c>
      <c r="J17" s="147"/>
      <c r="K17" s="146">
        <v>26909</v>
      </c>
      <c r="L17" s="146">
        <f t="shared" si="12"/>
        <v>26909</v>
      </c>
      <c r="M17" s="148">
        <f t="shared" si="13"/>
        <v>0.001839458584359947</v>
      </c>
      <c r="N17" s="147"/>
      <c r="O17" s="146">
        <v>13291</v>
      </c>
      <c r="P17" s="146">
        <f t="shared" si="14"/>
        <v>13291</v>
      </c>
      <c r="Q17" s="145">
        <f t="shared" si="15"/>
        <v>102.4603114889775</v>
      </c>
    </row>
    <row r="18" spans="1:17" s="139" customFormat="1" ht="16.5" customHeight="1">
      <c r="A18" s="150" t="s">
        <v>217</v>
      </c>
      <c r="B18" s="147">
        <v>0</v>
      </c>
      <c r="C18" s="146">
        <v>2361</v>
      </c>
      <c r="D18" s="146">
        <f t="shared" si="8"/>
        <v>2361</v>
      </c>
      <c r="E18" s="148">
        <f t="shared" si="9"/>
        <v>0.0016657600585873423</v>
      </c>
      <c r="F18" s="147"/>
      <c r="G18" s="146">
        <v>692</v>
      </c>
      <c r="H18" s="146">
        <f t="shared" si="10"/>
        <v>692</v>
      </c>
      <c r="I18" s="149">
        <f t="shared" si="11"/>
        <v>241.18497109826592</v>
      </c>
      <c r="J18" s="147"/>
      <c r="K18" s="146">
        <v>23578</v>
      </c>
      <c r="L18" s="146">
        <f t="shared" si="12"/>
        <v>23578</v>
      </c>
      <c r="M18" s="148">
        <f t="shared" si="13"/>
        <v>0.0016117564570232571</v>
      </c>
      <c r="N18" s="147"/>
      <c r="O18" s="146">
        <v>15993</v>
      </c>
      <c r="P18" s="146">
        <f t="shared" si="14"/>
        <v>15993</v>
      </c>
      <c r="Q18" s="145">
        <f t="shared" si="15"/>
        <v>47.426999312199094</v>
      </c>
    </row>
    <row r="19" spans="1:17" s="139" customFormat="1" ht="16.5" customHeight="1">
      <c r="A19" s="150" t="s">
        <v>218</v>
      </c>
      <c r="B19" s="147">
        <v>0</v>
      </c>
      <c r="C19" s="146">
        <v>2253</v>
      </c>
      <c r="D19" s="146">
        <f t="shared" si="8"/>
        <v>2253</v>
      </c>
      <c r="E19" s="148">
        <f t="shared" si="9"/>
        <v>0.0015895626480293445</v>
      </c>
      <c r="F19" s="147"/>
      <c r="G19" s="146">
        <v>1699</v>
      </c>
      <c r="H19" s="146">
        <f t="shared" si="10"/>
        <v>1699</v>
      </c>
      <c r="I19" s="149">
        <f t="shared" si="11"/>
        <v>32.607416127133604</v>
      </c>
      <c r="J19" s="147"/>
      <c r="K19" s="146">
        <v>14943</v>
      </c>
      <c r="L19" s="146">
        <f t="shared" si="12"/>
        <v>14943</v>
      </c>
      <c r="M19" s="148">
        <f t="shared" si="13"/>
        <v>0.0010214809032699352</v>
      </c>
      <c r="N19" s="147"/>
      <c r="O19" s="146">
        <v>11508</v>
      </c>
      <c r="P19" s="146">
        <f t="shared" si="14"/>
        <v>11508</v>
      </c>
      <c r="Q19" s="145">
        <f t="shared" si="15"/>
        <v>29.848800834202294</v>
      </c>
    </row>
    <row r="20" spans="1:17" s="139" customFormat="1" ht="16.5" customHeight="1">
      <c r="A20" s="150" t="s">
        <v>219</v>
      </c>
      <c r="B20" s="147">
        <v>0</v>
      </c>
      <c r="C20" s="146">
        <v>1517</v>
      </c>
      <c r="D20" s="146">
        <f t="shared" si="8"/>
        <v>1517</v>
      </c>
      <c r="E20" s="148">
        <f t="shared" si="9"/>
        <v>0.0010702914057081738</v>
      </c>
      <c r="F20" s="147"/>
      <c r="G20" s="146">
        <v>1261</v>
      </c>
      <c r="H20" s="146">
        <f t="shared" si="10"/>
        <v>1261</v>
      </c>
      <c r="I20" s="149">
        <f t="shared" si="11"/>
        <v>20.301348136399678</v>
      </c>
      <c r="J20" s="147"/>
      <c r="K20" s="146">
        <v>13236</v>
      </c>
      <c r="L20" s="146">
        <f t="shared" si="12"/>
        <v>13236</v>
      </c>
      <c r="M20" s="148">
        <f t="shared" si="13"/>
        <v>0.0009047929623021389</v>
      </c>
      <c r="N20" s="147"/>
      <c r="O20" s="146">
        <v>12073</v>
      </c>
      <c r="P20" s="146">
        <f t="shared" si="14"/>
        <v>12073</v>
      </c>
      <c r="Q20" s="145">
        <f t="shared" si="15"/>
        <v>9.633065518098238</v>
      </c>
    </row>
    <row r="21" spans="1:17" s="139" customFormat="1" ht="16.5" customHeight="1">
      <c r="A21" s="150" t="s">
        <v>220</v>
      </c>
      <c r="B21" s="147">
        <v>0</v>
      </c>
      <c r="C21" s="146">
        <v>1242</v>
      </c>
      <c r="D21" s="146">
        <f>C21+B21</f>
        <v>1242</v>
      </c>
      <c r="E21" s="148">
        <f>(D21/$D$8)</f>
        <v>0.0008762702214169755</v>
      </c>
      <c r="F21" s="147"/>
      <c r="G21" s="146">
        <v>924</v>
      </c>
      <c r="H21" s="146">
        <f>G21+F21</f>
        <v>924</v>
      </c>
      <c r="I21" s="149">
        <f>(D21/H21-1)*100</f>
        <v>34.41558441558441</v>
      </c>
      <c r="J21" s="147"/>
      <c r="K21" s="146">
        <v>8702</v>
      </c>
      <c r="L21" s="146">
        <f>K21+J21</f>
        <v>8702</v>
      </c>
      <c r="M21" s="148">
        <f>(L21/$L$8)</f>
        <v>0.0005948555725259302</v>
      </c>
      <c r="N21" s="147"/>
      <c r="O21" s="146">
        <v>6000</v>
      </c>
      <c r="P21" s="146">
        <f>O21+N21</f>
        <v>6000</v>
      </c>
      <c r="Q21" s="145">
        <f>(L21/P21-1)*100</f>
        <v>45.033333333333324</v>
      </c>
    </row>
    <row r="22" spans="1:17" s="139" customFormat="1" ht="16.5" customHeight="1">
      <c r="A22" s="150" t="s">
        <v>221</v>
      </c>
      <c r="B22" s="147">
        <v>0</v>
      </c>
      <c r="C22" s="146">
        <v>1047</v>
      </c>
      <c r="D22" s="146">
        <f t="shared" si="0"/>
        <v>1047</v>
      </c>
      <c r="E22" s="148">
        <f t="shared" si="1"/>
        <v>0.0007386915634650349</v>
      </c>
      <c r="F22" s="147"/>
      <c r="G22" s="146">
        <v>865</v>
      </c>
      <c r="H22" s="146">
        <f t="shared" si="2"/>
        <v>865</v>
      </c>
      <c r="I22" s="149">
        <f t="shared" si="3"/>
        <v>21.040462427745666</v>
      </c>
      <c r="J22" s="147"/>
      <c r="K22" s="146">
        <v>7552</v>
      </c>
      <c r="L22" s="146">
        <f t="shared" si="4"/>
        <v>7552</v>
      </c>
      <c r="M22" s="148">
        <f t="shared" si="5"/>
        <v>0.0005162433100110119</v>
      </c>
      <c r="N22" s="147"/>
      <c r="O22" s="146">
        <v>5215</v>
      </c>
      <c r="P22" s="146">
        <f t="shared" si="6"/>
        <v>5215</v>
      </c>
      <c r="Q22" s="145">
        <f t="shared" si="7"/>
        <v>44.81303930968361</v>
      </c>
    </row>
    <row r="23" spans="1:17" s="139" customFormat="1" ht="16.5" customHeight="1">
      <c r="A23" s="150" t="s">
        <v>222</v>
      </c>
      <c r="B23" s="147">
        <v>0</v>
      </c>
      <c r="C23" s="146">
        <v>978</v>
      </c>
      <c r="D23" s="146">
        <f t="shared" si="0"/>
        <v>978</v>
      </c>
      <c r="E23" s="148">
        <f t="shared" si="1"/>
        <v>0.0006900098844974252</v>
      </c>
      <c r="F23" s="147"/>
      <c r="G23" s="146">
        <v>746</v>
      </c>
      <c r="H23" s="146">
        <f t="shared" si="2"/>
        <v>746</v>
      </c>
      <c r="I23" s="149">
        <f t="shared" si="3"/>
        <v>31.099195710455763</v>
      </c>
      <c r="J23" s="147"/>
      <c r="K23" s="146">
        <v>10909</v>
      </c>
      <c r="L23" s="146">
        <f t="shared" si="4"/>
        <v>10909</v>
      </c>
      <c r="M23" s="148">
        <f t="shared" si="5"/>
        <v>0.0007457227580654302</v>
      </c>
      <c r="N23" s="147"/>
      <c r="O23" s="146">
        <v>8665</v>
      </c>
      <c r="P23" s="146">
        <f t="shared" si="6"/>
        <v>8665</v>
      </c>
      <c r="Q23" s="145">
        <f t="shared" si="7"/>
        <v>25.897287939988466</v>
      </c>
    </row>
    <row r="24" spans="1:17" s="139" customFormat="1" ht="16.5" customHeight="1">
      <c r="A24" s="150" t="s">
        <v>223</v>
      </c>
      <c r="B24" s="147">
        <v>0</v>
      </c>
      <c r="C24" s="146">
        <v>835</v>
      </c>
      <c r="D24" s="146">
        <f t="shared" si="0"/>
        <v>835</v>
      </c>
      <c r="E24" s="148">
        <f t="shared" si="1"/>
        <v>0.0005891188686660021</v>
      </c>
      <c r="F24" s="147"/>
      <c r="G24" s="146">
        <v>661</v>
      </c>
      <c r="H24" s="146">
        <f t="shared" si="2"/>
        <v>661</v>
      </c>
      <c r="I24" s="149">
        <f t="shared" si="3"/>
        <v>26.32375189107412</v>
      </c>
      <c r="J24" s="147"/>
      <c r="K24" s="146">
        <v>7180</v>
      </c>
      <c r="L24" s="146">
        <f t="shared" si="4"/>
        <v>7180</v>
      </c>
      <c r="M24" s="148">
        <f t="shared" si="5"/>
        <v>0.0004908139520496644</v>
      </c>
      <c r="N24" s="147"/>
      <c r="O24" s="146">
        <v>8626</v>
      </c>
      <c r="P24" s="146">
        <f t="shared" si="6"/>
        <v>8626</v>
      </c>
      <c r="Q24" s="145" t="s">
        <v>51</v>
      </c>
    </row>
    <row r="25" spans="1:17" s="139" customFormat="1" ht="16.5" customHeight="1">
      <c r="A25" s="150" t="s">
        <v>224</v>
      </c>
      <c r="B25" s="147">
        <v>0</v>
      </c>
      <c r="C25" s="146">
        <v>827</v>
      </c>
      <c r="D25" s="146">
        <f t="shared" si="0"/>
        <v>827</v>
      </c>
      <c r="E25" s="148">
        <f t="shared" si="1"/>
        <v>0.0005834746160320763</v>
      </c>
      <c r="F25" s="147"/>
      <c r="G25" s="146"/>
      <c r="H25" s="146">
        <f t="shared" si="2"/>
        <v>0</v>
      </c>
      <c r="I25" s="149" t="e">
        <f t="shared" si="3"/>
        <v>#DIV/0!</v>
      </c>
      <c r="J25" s="147"/>
      <c r="K25" s="146">
        <v>3980</v>
      </c>
      <c r="L25" s="146">
        <f t="shared" si="4"/>
        <v>3980</v>
      </c>
      <c r="M25" s="148">
        <f t="shared" si="5"/>
        <v>0.000272066786790761</v>
      </c>
      <c r="N25" s="147"/>
      <c r="O25" s="146"/>
      <c r="P25" s="146">
        <f t="shared" si="6"/>
        <v>0</v>
      </c>
      <c r="Q25" s="145" t="e">
        <f t="shared" si="7"/>
        <v>#DIV/0!</v>
      </c>
    </row>
    <row r="26" spans="1:17" s="139" customFormat="1" ht="16.5" customHeight="1">
      <c r="A26" s="523" t="s">
        <v>225</v>
      </c>
      <c r="B26" s="524">
        <v>0</v>
      </c>
      <c r="C26" s="525">
        <v>727</v>
      </c>
      <c r="D26" s="525">
        <f t="shared" si="0"/>
        <v>727</v>
      </c>
      <c r="E26" s="526">
        <f t="shared" si="1"/>
        <v>0.0005129214581080042</v>
      </c>
      <c r="F26" s="524"/>
      <c r="G26" s="525">
        <v>1379</v>
      </c>
      <c r="H26" s="525">
        <f t="shared" si="2"/>
        <v>1379</v>
      </c>
      <c r="I26" s="527">
        <f t="shared" si="3"/>
        <v>-47.28063814358231</v>
      </c>
      <c r="J26" s="524"/>
      <c r="K26" s="525">
        <v>5434</v>
      </c>
      <c r="L26" s="525">
        <f t="shared" si="4"/>
        <v>5434</v>
      </c>
      <c r="M26" s="526">
        <f t="shared" si="5"/>
        <v>0.0003714600300052752</v>
      </c>
      <c r="N26" s="524"/>
      <c r="O26" s="525">
        <v>2102</v>
      </c>
      <c r="P26" s="525">
        <f t="shared" si="6"/>
        <v>2102</v>
      </c>
      <c r="Q26" s="528">
        <f t="shared" si="7"/>
        <v>158.51569933396763</v>
      </c>
    </row>
    <row r="27" spans="1:17" s="139" customFormat="1" ht="16.5" customHeight="1">
      <c r="A27" s="150" t="s">
        <v>226</v>
      </c>
      <c r="B27" s="147">
        <v>0</v>
      </c>
      <c r="C27" s="146">
        <v>699</v>
      </c>
      <c r="D27" s="146">
        <f t="shared" si="0"/>
        <v>699</v>
      </c>
      <c r="E27" s="148">
        <f t="shared" si="1"/>
        <v>0.000493166573889264</v>
      </c>
      <c r="F27" s="147"/>
      <c r="G27" s="146">
        <v>486</v>
      </c>
      <c r="H27" s="146">
        <f t="shared" si="2"/>
        <v>486</v>
      </c>
      <c r="I27" s="149">
        <f t="shared" si="3"/>
        <v>43.82716049382716</v>
      </c>
      <c r="J27" s="147"/>
      <c r="K27" s="146">
        <v>7360</v>
      </c>
      <c r="L27" s="146">
        <f t="shared" si="4"/>
        <v>7360</v>
      </c>
      <c r="M27" s="148">
        <f t="shared" si="5"/>
        <v>0.0005031184800954777</v>
      </c>
      <c r="N27" s="147"/>
      <c r="O27" s="146">
        <v>5204</v>
      </c>
      <c r="P27" s="146">
        <f t="shared" si="6"/>
        <v>5204</v>
      </c>
      <c r="Q27" s="145">
        <f t="shared" si="7"/>
        <v>41.42966948501152</v>
      </c>
    </row>
    <row r="28" spans="1:17" s="139" customFormat="1" ht="16.5" customHeight="1">
      <c r="A28" s="150" t="s">
        <v>227</v>
      </c>
      <c r="B28" s="147">
        <v>0</v>
      </c>
      <c r="C28" s="146">
        <v>534</v>
      </c>
      <c r="D28" s="146">
        <f t="shared" si="0"/>
        <v>534</v>
      </c>
      <c r="E28" s="148">
        <f t="shared" si="1"/>
        <v>0.00037675386331454503</v>
      </c>
      <c r="F28" s="147"/>
      <c r="G28" s="146">
        <v>535</v>
      </c>
      <c r="H28" s="146">
        <f t="shared" si="2"/>
        <v>535</v>
      </c>
      <c r="I28" s="149"/>
      <c r="J28" s="147"/>
      <c r="K28" s="146">
        <v>9584</v>
      </c>
      <c r="L28" s="146">
        <f t="shared" si="4"/>
        <v>9584</v>
      </c>
      <c r="M28" s="148">
        <f t="shared" si="5"/>
        <v>0.0006551477599504154</v>
      </c>
      <c r="N28" s="147"/>
      <c r="O28" s="146">
        <v>3558</v>
      </c>
      <c r="P28" s="146">
        <f t="shared" si="6"/>
        <v>3558</v>
      </c>
      <c r="Q28" s="145">
        <f t="shared" si="7"/>
        <v>169.36481169196176</v>
      </c>
    </row>
    <row r="29" spans="1:17" s="139" customFormat="1" ht="16.5" customHeight="1">
      <c r="A29" s="150" t="s">
        <v>228</v>
      </c>
      <c r="B29" s="147">
        <v>0</v>
      </c>
      <c r="C29" s="146">
        <v>456</v>
      </c>
      <c r="D29" s="146">
        <f t="shared" si="0"/>
        <v>456</v>
      </c>
      <c r="E29" s="148">
        <f t="shared" si="1"/>
        <v>0.00032172240013376876</v>
      </c>
      <c r="F29" s="147"/>
      <c r="G29" s="146">
        <v>146</v>
      </c>
      <c r="H29" s="146">
        <f t="shared" si="2"/>
        <v>146</v>
      </c>
      <c r="I29" s="149">
        <f t="shared" si="3"/>
        <v>212.32876712328766</v>
      </c>
      <c r="J29" s="147"/>
      <c r="K29" s="146">
        <v>5388</v>
      </c>
      <c r="L29" s="146">
        <f t="shared" si="4"/>
        <v>5388</v>
      </c>
      <c r="M29" s="148">
        <f t="shared" si="5"/>
        <v>0.0003683155395046785</v>
      </c>
      <c r="N29" s="147"/>
      <c r="O29" s="146">
        <v>292</v>
      </c>
      <c r="P29" s="146">
        <f t="shared" si="6"/>
        <v>292</v>
      </c>
      <c r="Q29" s="145">
        <f t="shared" si="7"/>
        <v>1745.205479452055</v>
      </c>
    </row>
    <row r="30" spans="1:17" s="139" customFormat="1" ht="16.5" customHeight="1" thickBot="1">
      <c r="A30" s="144" t="s">
        <v>229</v>
      </c>
      <c r="B30" s="141">
        <v>0</v>
      </c>
      <c r="C30" s="140">
        <v>4297</v>
      </c>
      <c r="D30" s="140">
        <f t="shared" si="0"/>
        <v>4297</v>
      </c>
      <c r="E30" s="142">
        <f t="shared" si="1"/>
        <v>0.0030316691959973783</v>
      </c>
      <c r="F30" s="141">
        <v>0</v>
      </c>
      <c r="G30" s="140">
        <v>10432</v>
      </c>
      <c r="H30" s="140">
        <f t="shared" si="2"/>
        <v>10432</v>
      </c>
      <c r="I30" s="143" t="s">
        <v>51</v>
      </c>
      <c r="J30" s="141">
        <v>0</v>
      </c>
      <c r="K30" s="140">
        <v>63546</v>
      </c>
      <c r="L30" s="140">
        <f t="shared" si="4"/>
        <v>63546</v>
      </c>
      <c r="M30" s="142">
        <f t="shared" si="5"/>
        <v>0.00434390855110696</v>
      </c>
      <c r="N30" s="141">
        <v>1546358</v>
      </c>
      <c r="O30" s="140">
        <v>84054</v>
      </c>
      <c r="P30" s="140">
        <f t="shared" si="6"/>
        <v>1630412</v>
      </c>
      <c r="Q30" s="145">
        <f t="shared" si="7"/>
        <v>-96.10245753834</v>
      </c>
    </row>
    <row r="31" s="138" customFormat="1" ht="12.75">
      <c r="A31" s="137" t="s">
        <v>1</v>
      </c>
    </row>
    <row r="32" ht="14.25">
      <c r="A32" s="137" t="s">
        <v>0</v>
      </c>
    </row>
  </sheetData>
  <sheetProtection/>
  <mergeCells count="14">
    <mergeCell ref="B6:D6"/>
    <mergeCell ref="F6:H6"/>
    <mergeCell ref="A5:A7"/>
    <mergeCell ref="E6:E7"/>
    <mergeCell ref="I6:I7"/>
    <mergeCell ref="Q6:Q7"/>
    <mergeCell ref="M6:M7"/>
    <mergeCell ref="N6:P6"/>
    <mergeCell ref="N1:Q1"/>
    <mergeCell ref="B5:I5"/>
    <mergeCell ref="J5:Q5"/>
    <mergeCell ref="A3:Q3"/>
    <mergeCell ref="A4:Q4"/>
    <mergeCell ref="J6:L6"/>
  </mergeCells>
  <conditionalFormatting sqref="Q31:Q65536 I31:I65536 Q3 I3 I5 Q5">
    <cfRule type="cellIs" priority="1" dxfId="75" operator="lessThan" stopIfTrue="1">
      <formula>0</formula>
    </cfRule>
  </conditionalFormatting>
  <conditionalFormatting sqref="I8:I30 Q8:Q30">
    <cfRule type="cellIs" priority="2" dxfId="75" operator="lessThan" stopIfTrue="1">
      <formula>0</formula>
    </cfRule>
    <cfRule type="cellIs" priority="3" dxfId="77" operator="greaterThanOrEqual" stopIfTrue="1">
      <formula>0</formula>
    </cfRule>
  </conditionalFormatting>
  <hyperlinks>
    <hyperlink ref="N1:Q1" location="INDICE!A1" display="Volver al Indice"/>
  </hyperlinks>
  <printOptions/>
  <pageMargins left="0.43" right="0.39" top="1.71" bottom="1" header="0.5" footer="0.5"/>
  <pageSetup horizontalDpi="600" verticalDpi="600" orientation="landscape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0"/>
  </sheetPr>
  <dimension ref="A1:Q24"/>
  <sheetViews>
    <sheetView showGridLines="0" zoomScale="90" zoomScaleNormal="90" zoomScalePageLayoutView="0" workbookViewId="0" topLeftCell="A1">
      <pane xSplit="22320" topLeftCell="A1" activePane="topLeft" state="split"/>
      <selection pane="topLeft" activeCell="A14" sqref="A14:IV14"/>
      <selection pane="topRight" activeCell="J1" sqref="J1"/>
    </sheetView>
  </sheetViews>
  <sheetFormatPr defaultColWidth="9.140625" defaultRowHeight="15"/>
  <cols>
    <col min="1" max="1" width="23.421875" style="136" customWidth="1"/>
    <col min="2" max="2" width="10.421875" style="136" customWidth="1"/>
    <col min="3" max="3" width="11.8515625" style="136" customWidth="1"/>
    <col min="4" max="4" width="8.140625" style="136" bestFit="1" customWidth="1"/>
    <col min="5" max="5" width="10.140625" style="136" bestFit="1" customWidth="1"/>
    <col min="6" max="6" width="8.8515625" style="136" customWidth="1"/>
    <col min="7" max="7" width="13.421875" style="136" customWidth="1"/>
    <col min="8" max="8" width="8.00390625" style="136" bestFit="1" customWidth="1"/>
    <col min="9" max="9" width="7.7109375" style="136" bestFit="1" customWidth="1"/>
    <col min="10" max="10" width="9.421875" style="136" customWidth="1"/>
    <col min="11" max="11" width="11.28125" style="136" customWidth="1"/>
    <col min="12" max="12" width="8.140625" style="136" bestFit="1" customWidth="1"/>
    <col min="13" max="13" width="10.421875" style="136" customWidth="1"/>
    <col min="14" max="14" width="9.7109375" style="136" customWidth="1"/>
    <col min="15" max="15" width="12.28125" style="136" customWidth="1"/>
    <col min="16" max="16" width="7.8515625" style="136" customWidth="1"/>
    <col min="17" max="17" width="7.7109375" style="136" bestFit="1" customWidth="1"/>
    <col min="18" max="16384" width="9.140625" style="136" customWidth="1"/>
  </cols>
  <sheetData>
    <row r="1" spans="14:17" ht="18.75" thickBot="1">
      <c r="N1" s="647" t="s">
        <v>28</v>
      </c>
      <c r="O1" s="648"/>
      <c r="P1" s="648"/>
      <c r="Q1" s="649"/>
    </row>
    <row r="2" ht="7.5" customHeight="1" thickBot="1"/>
    <row r="3" spans="1:17" ht="24" customHeight="1">
      <c r="A3" s="655" t="s">
        <v>42</v>
      </c>
      <c r="B3" s="656"/>
      <c r="C3" s="656"/>
      <c r="D3" s="656"/>
      <c r="E3" s="656"/>
      <c r="F3" s="656"/>
      <c r="G3" s="656"/>
      <c r="H3" s="656"/>
      <c r="I3" s="656"/>
      <c r="J3" s="656"/>
      <c r="K3" s="656"/>
      <c r="L3" s="656"/>
      <c r="M3" s="656"/>
      <c r="N3" s="656"/>
      <c r="O3" s="656"/>
      <c r="P3" s="656"/>
      <c r="Q3" s="657"/>
    </row>
    <row r="4" spans="1:17" ht="13.5" customHeight="1" thickBot="1">
      <c r="A4" s="658" t="s">
        <v>39</v>
      </c>
      <c r="B4" s="659"/>
      <c r="C4" s="659"/>
      <c r="D4" s="659"/>
      <c r="E4" s="659"/>
      <c r="F4" s="659"/>
      <c r="G4" s="659"/>
      <c r="H4" s="659"/>
      <c r="I4" s="659"/>
      <c r="J4" s="659"/>
      <c r="K4" s="659"/>
      <c r="L4" s="659"/>
      <c r="M4" s="659"/>
      <c r="N4" s="659"/>
      <c r="O4" s="659"/>
      <c r="P4" s="659"/>
      <c r="Q4" s="660"/>
    </row>
    <row r="5" spans="1:17" ht="15" thickBot="1">
      <c r="A5" s="661" t="s">
        <v>38</v>
      </c>
      <c r="B5" s="650" t="s">
        <v>37</v>
      </c>
      <c r="C5" s="651"/>
      <c r="D5" s="651"/>
      <c r="E5" s="651"/>
      <c r="F5" s="652"/>
      <c r="G5" s="652"/>
      <c r="H5" s="652"/>
      <c r="I5" s="653"/>
      <c r="J5" s="651" t="s">
        <v>36</v>
      </c>
      <c r="K5" s="651"/>
      <c r="L5" s="651"/>
      <c r="M5" s="651"/>
      <c r="N5" s="651"/>
      <c r="O5" s="651"/>
      <c r="P5" s="651"/>
      <c r="Q5" s="654"/>
    </row>
    <row r="6" spans="1:17" s="163" customFormat="1" ht="25.5" customHeight="1" thickBot="1">
      <c r="A6" s="662"/>
      <c r="B6" s="644" t="s">
        <v>202</v>
      </c>
      <c r="C6" s="645"/>
      <c r="D6" s="646"/>
      <c r="E6" s="642" t="s">
        <v>35</v>
      </c>
      <c r="F6" s="644" t="s">
        <v>203</v>
      </c>
      <c r="G6" s="645"/>
      <c r="H6" s="646"/>
      <c r="I6" s="640" t="s">
        <v>34</v>
      </c>
      <c r="J6" s="644" t="s">
        <v>201</v>
      </c>
      <c r="K6" s="645"/>
      <c r="L6" s="646"/>
      <c r="M6" s="642" t="s">
        <v>35</v>
      </c>
      <c r="N6" s="644" t="s">
        <v>200</v>
      </c>
      <c r="O6" s="645"/>
      <c r="P6" s="646"/>
      <c r="Q6" s="642" t="s">
        <v>34</v>
      </c>
    </row>
    <row r="7" spans="1:17" s="158" customFormat="1" ht="15" thickBot="1">
      <c r="A7" s="663"/>
      <c r="B7" s="162" t="s">
        <v>22</v>
      </c>
      <c r="C7" s="159" t="s">
        <v>21</v>
      </c>
      <c r="D7" s="159" t="s">
        <v>17</v>
      </c>
      <c r="E7" s="643"/>
      <c r="F7" s="162" t="s">
        <v>22</v>
      </c>
      <c r="G7" s="160" t="s">
        <v>21</v>
      </c>
      <c r="H7" s="159" t="s">
        <v>17</v>
      </c>
      <c r="I7" s="641"/>
      <c r="J7" s="162" t="s">
        <v>22</v>
      </c>
      <c r="K7" s="159" t="s">
        <v>21</v>
      </c>
      <c r="L7" s="160" t="s">
        <v>17</v>
      </c>
      <c r="M7" s="643"/>
      <c r="N7" s="161" t="s">
        <v>22</v>
      </c>
      <c r="O7" s="160" t="s">
        <v>21</v>
      </c>
      <c r="P7" s="159" t="s">
        <v>17</v>
      </c>
      <c r="Q7" s="643"/>
    </row>
    <row r="8" spans="1:17" s="165" customFormat="1" ht="16.5" customHeight="1" thickBot="1">
      <c r="A8" s="170" t="s">
        <v>24</v>
      </c>
      <c r="B8" s="168">
        <f>SUM(B9:B21)</f>
        <v>13383.346000000007</v>
      </c>
      <c r="C8" s="167">
        <f>SUM(C9:C21)</f>
        <v>1036.8419999999999</v>
      </c>
      <c r="D8" s="167">
        <f aca="true" t="shared" si="0" ref="D8:D14">C8+B8</f>
        <v>14420.188000000007</v>
      </c>
      <c r="E8" s="169">
        <f aca="true" t="shared" si="1" ref="E8:E21">(D8/$D$8)</f>
        <v>1</v>
      </c>
      <c r="F8" s="168">
        <f>SUM(F9:F21)</f>
        <v>12287.607</v>
      </c>
      <c r="G8" s="167">
        <f>SUM(G9:G21)</f>
        <v>1228.9329999999995</v>
      </c>
      <c r="H8" s="167">
        <f aca="true" t="shared" si="2" ref="H8:H14">G8+F8</f>
        <v>13516.539999999999</v>
      </c>
      <c r="I8" s="166">
        <f aca="true" t="shared" si="3" ref="I8:I14">(D8/H8-1)*100</f>
        <v>6.685497915886818</v>
      </c>
      <c r="J8" s="168">
        <f>SUM(J9:J21)</f>
        <v>124108.43499999998</v>
      </c>
      <c r="K8" s="167">
        <f>SUM(K9:K21)</f>
        <v>13355.101999999999</v>
      </c>
      <c r="L8" s="167">
        <f aca="true" t="shared" si="4" ref="L8:L14">K8+J8</f>
        <v>137463.53699999998</v>
      </c>
      <c r="M8" s="169">
        <f aca="true" t="shared" si="5" ref="M8:M21">(L8/$L$8)</f>
        <v>1</v>
      </c>
      <c r="N8" s="168">
        <f>SUM(N9:N21)</f>
        <v>119275.18700000006</v>
      </c>
      <c r="O8" s="167">
        <f>SUM(O9:O21)</f>
        <v>14598.840999999997</v>
      </c>
      <c r="P8" s="167">
        <f aca="true" t="shared" si="6" ref="P8:P14">O8+N8</f>
        <v>133874.02800000005</v>
      </c>
      <c r="Q8" s="166">
        <f aca="true" t="shared" si="7" ref="Q8:Q14">(L8/P8-1)*100</f>
        <v>2.681258682976151</v>
      </c>
    </row>
    <row r="9" spans="1:17" s="139" customFormat="1" ht="16.5" customHeight="1" thickTop="1">
      <c r="A9" s="150" t="s">
        <v>208</v>
      </c>
      <c r="B9" s="147">
        <v>4902.592000000003</v>
      </c>
      <c r="C9" s="146">
        <v>203.981</v>
      </c>
      <c r="D9" s="146">
        <f t="shared" si="0"/>
        <v>5106.573000000003</v>
      </c>
      <c r="E9" s="148">
        <f t="shared" si="1"/>
        <v>0.3541266590976484</v>
      </c>
      <c r="F9" s="147">
        <v>3328.3440000000005</v>
      </c>
      <c r="G9" s="146">
        <v>112.81799999999998</v>
      </c>
      <c r="H9" s="146">
        <f t="shared" si="2"/>
        <v>3441.1620000000003</v>
      </c>
      <c r="I9" s="149">
        <f t="shared" si="3"/>
        <v>48.39676248895004</v>
      </c>
      <c r="J9" s="147">
        <v>41658.93199999994</v>
      </c>
      <c r="K9" s="146">
        <v>1848.4019999999994</v>
      </c>
      <c r="L9" s="146">
        <f t="shared" si="4"/>
        <v>43507.333999999944</v>
      </c>
      <c r="M9" s="148">
        <f t="shared" si="5"/>
        <v>0.3165009059820711</v>
      </c>
      <c r="N9" s="147">
        <v>28513.496000000014</v>
      </c>
      <c r="O9" s="146">
        <v>994.7070000000001</v>
      </c>
      <c r="P9" s="146">
        <f t="shared" si="6"/>
        <v>29508.203000000012</v>
      </c>
      <c r="Q9" s="145">
        <f t="shared" si="7"/>
        <v>47.44148940550505</v>
      </c>
    </row>
    <row r="10" spans="1:17" s="139" customFormat="1" ht="16.5" customHeight="1">
      <c r="A10" s="150" t="s">
        <v>230</v>
      </c>
      <c r="B10" s="147">
        <v>2858.1499999999996</v>
      </c>
      <c r="C10" s="146">
        <v>0</v>
      </c>
      <c r="D10" s="146">
        <f t="shared" si="0"/>
        <v>2858.1499999999996</v>
      </c>
      <c r="E10" s="148">
        <f t="shared" si="1"/>
        <v>0.198204766817187</v>
      </c>
      <c r="F10" s="147">
        <v>2709.488</v>
      </c>
      <c r="G10" s="146"/>
      <c r="H10" s="146">
        <f t="shared" si="2"/>
        <v>2709.488</v>
      </c>
      <c r="I10" s="149">
        <f t="shared" si="3"/>
        <v>5.486719262089368</v>
      </c>
      <c r="J10" s="147">
        <v>24947.35200000001</v>
      </c>
      <c r="K10" s="146"/>
      <c r="L10" s="146">
        <f t="shared" si="4"/>
        <v>24947.35200000001</v>
      </c>
      <c r="M10" s="148">
        <f t="shared" si="5"/>
        <v>0.18148341403437054</v>
      </c>
      <c r="N10" s="147">
        <v>25533.679999999993</v>
      </c>
      <c r="O10" s="146"/>
      <c r="P10" s="146">
        <f t="shared" si="6"/>
        <v>25533.679999999993</v>
      </c>
      <c r="Q10" s="145">
        <f t="shared" si="7"/>
        <v>-2.2962925829727032</v>
      </c>
    </row>
    <row r="11" spans="1:17" s="139" customFormat="1" ht="16.5" customHeight="1">
      <c r="A11" s="150" t="s">
        <v>231</v>
      </c>
      <c r="B11" s="147">
        <v>1471.1470000000004</v>
      </c>
      <c r="C11" s="146">
        <v>0</v>
      </c>
      <c r="D11" s="146">
        <f t="shared" si="0"/>
        <v>1471.1470000000004</v>
      </c>
      <c r="E11" s="148">
        <f>(D11/$D$8)</f>
        <v>0.10201995979525369</v>
      </c>
      <c r="F11" s="147">
        <v>855.175</v>
      </c>
      <c r="G11" s="146"/>
      <c r="H11" s="146">
        <f t="shared" si="2"/>
        <v>855.175</v>
      </c>
      <c r="I11" s="149">
        <f t="shared" si="3"/>
        <v>72.02876604203823</v>
      </c>
      <c r="J11" s="147">
        <v>11150.586999999998</v>
      </c>
      <c r="K11" s="146"/>
      <c r="L11" s="146">
        <f t="shared" si="4"/>
        <v>11150.586999999998</v>
      </c>
      <c r="M11" s="148">
        <f>(L11/$L$8)</f>
        <v>0.08111668914790109</v>
      </c>
      <c r="N11" s="147">
        <v>9876.822999999997</v>
      </c>
      <c r="O11" s="146"/>
      <c r="P11" s="146">
        <f t="shared" si="6"/>
        <v>9876.822999999997</v>
      </c>
      <c r="Q11" s="145">
        <f t="shared" si="7"/>
        <v>12.896495158412801</v>
      </c>
    </row>
    <row r="12" spans="1:17" s="139" customFormat="1" ht="16.5" customHeight="1">
      <c r="A12" s="150" t="s">
        <v>209</v>
      </c>
      <c r="B12" s="147">
        <v>1157.035</v>
      </c>
      <c r="C12" s="146">
        <v>0</v>
      </c>
      <c r="D12" s="146">
        <f t="shared" si="0"/>
        <v>1157.035</v>
      </c>
      <c r="E12" s="148">
        <f>(D12/$D$8)</f>
        <v>0.08023716473044593</v>
      </c>
      <c r="F12" s="147">
        <v>713.3699999999989</v>
      </c>
      <c r="G12" s="146"/>
      <c r="H12" s="146">
        <f t="shared" si="2"/>
        <v>713.3699999999989</v>
      </c>
      <c r="I12" s="149">
        <f t="shared" si="3"/>
        <v>62.192831209610986</v>
      </c>
      <c r="J12" s="147">
        <v>9530.983000000053</v>
      </c>
      <c r="K12" s="146">
        <v>92.398</v>
      </c>
      <c r="L12" s="146">
        <f t="shared" si="4"/>
        <v>9623.381000000052</v>
      </c>
      <c r="M12" s="148">
        <f>(L12/$L$8)</f>
        <v>0.07000679023703613</v>
      </c>
      <c r="N12" s="147">
        <v>6937.588000000065</v>
      </c>
      <c r="O12" s="146">
        <v>2.612</v>
      </c>
      <c r="P12" s="146">
        <f t="shared" si="6"/>
        <v>6940.200000000065</v>
      </c>
      <c r="Q12" s="145">
        <f t="shared" si="7"/>
        <v>38.66143626984757</v>
      </c>
    </row>
    <row r="13" spans="1:17" s="139" customFormat="1" ht="16.5" customHeight="1">
      <c r="A13" s="150" t="s">
        <v>232</v>
      </c>
      <c r="B13" s="147">
        <v>929.646</v>
      </c>
      <c r="C13" s="146">
        <v>0</v>
      </c>
      <c r="D13" s="146">
        <f t="shared" si="0"/>
        <v>929.646</v>
      </c>
      <c r="E13" s="148">
        <f>(D13/$D$8)</f>
        <v>0.06446836892833849</v>
      </c>
      <c r="F13" s="147">
        <v>1950.9050000000002</v>
      </c>
      <c r="G13" s="146"/>
      <c r="H13" s="146">
        <f t="shared" si="2"/>
        <v>1950.9050000000002</v>
      </c>
      <c r="I13" s="149">
        <f t="shared" si="3"/>
        <v>-52.34796158705832</v>
      </c>
      <c r="J13" s="147">
        <v>13961.59599999999</v>
      </c>
      <c r="K13" s="146"/>
      <c r="L13" s="146">
        <f t="shared" si="4"/>
        <v>13961.59599999999</v>
      </c>
      <c r="M13" s="148">
        <f>(L13/$L$8)</f>
        <v>0.10156581377649254</v>
      </c>
      <c r="N13" s="147">
        <v>11447.772999999997</v>
      </c>
      <c r="O13" s="146"/>
      <c r="P13" s="146">
        <f t="shared" si="6"/>
        <v>11447.772999999997</v>
      </c>
      <c r="Q13" s="145">
        <f t="shared" si="7"/>
        <v>21.959057014844664</v>
      </c>
    </row>
    <row r="14" spans="1:17" s="139" customFormat="1" ht="16.5" customHeight="1">
      <c r="A14" s="150" t="s">
        <v>210</v>
      </c>
      <c r="B14" s="147">
        <v>843.6169999999997</v>
      </c>
      <c r="C14" s="146">
        <v>1.397</v>
      </c>
      <c r="D14" s="146">
        <f t="shared" si="0"/>
        <v>845.0139999999998</v>
      </c>
      <c r="E14" s="148">
        <f>(D14/$D$8)</f>
        <v>0.058599374709955195</v>
      </c>
      <c r="F14" s="147">
        <v>1307.4539999999997</v>
      </c>
      <c r="G14" s="146"/>
      <c r="H14" s="146">
        <f t="shared" si="2"/>
        <v>1307.4539999999997</v>
      </c>
      <c r="I14" s="149">
        <f t="shared" si="3"/>
        <v>-35.369504395565734</v>
      </c>
      <c r="J14" s="147">
        <v>10192.026999999995</v>
      </c>
      <c r="K14" s="146">
        <v>1.61</v>
      </c>
      <c r="L14" s="146">
        <f t="shared" si="4"/>
        <v>10193.636999999995</v>
      </c>
      <c r="M14" s="148">
        <f>(L14/$L$8)</f>
        <v>0.07415520670037755</v>
      </c>
      <c r="N14" s="147">
        <v>12062.390000000003</v>
      </c>
      <c r="O14" s="146">
        <v>13.827999999999998</v>
      </c>
      <c r="P14" s="146">
        <f t="shared" si="6"/>
        <v>12076.218000000003</v>
      </c>
      <c r="Q14" s="145">
        <f t="shared" si="7"/>
        <v>-15.589160447418282</v>
      </c>
    </row>
    <row r="15" spans="1:17" s="139" customFormat="1" ht="16.5" customHeight="1">
      <c r="A15" s="150" t="s">
        <v>228</v>
      </c>
      <c r="B15" s="147">
        <v>315.50300000000004</v>
      </c>
      <c r="C15" s="146">
        <v>0</v>
      </c>
      <c r="D15" s="146">
        <f aca="true" t="shared" si="8" ref="D15:D21">C15+B15</f>
        <v>315.50300000000004</v>
      </c>
      <c r="E15" s="148">
        <f t="shared" si="1"/>
        <v>0.02187925705268197</v>
      </c>
      <c r="F15" s="147">
        <v>547.298</v>
      </c>
      <c r="G15" s="146"/>
      <c r="H15" s="146">
        <f aca="true" t="shared" si="9" ref="H15:H21">G15+F15</f>
        <v>547.298</v>
      </c>
      <c r="I15" s="149">
        <f aca="true" t="shared" si="10" ref="I15:I21">(D15/H15-1)*100</f>
        <v>-42.35261228800397</v>
      </c>
      <c r="J15" s="147">
        <v>2677.3030000000044</v>
      </c>
      <c r="K15" s="146"/>
      <c r="L15" s="146">
        <f aca="true" t="shared" si="11" ref="L15:L21">K15+J15</f>
        <v>2677.3030000000044</v>
      </c>
      <c r="M15" s="148">
        <f t="shared" si="5"/>
        <v>0.019476459419198597</v>
      </c>
      <c r="N15" s="147">
        <v>3795.082999999998</v>
      </c>
      <c r="O15" s="146"/>
      <c r="P15" s="146">
        <f aca="true" t="shared" si="12" ref="P15:P21">O15+N15</f>
        <v>3795.082999999998</v>
      </c>
      <c r="Q15" s="145">
        <f aca="true" t="shared" si="13" ref="Q15:Q21">(L15/P15-1)*100</f>
        <v>-29.453374274027578</v>
      </c>
    </row>
    <row r="16" spans="1:17" s="139" customFormat="1" ht="16.5" customHeight="1">
      <c r="A16" s="150" t="s">
        <v>214</v>
      </c>
      <c r="B16" s="147">
        <v>0</v>
      </c>
      <c r="C16" s="146">
        <v>287.069</v>
      </c>
      <c r="D16" s="146">
        <f t="shared" si="8"/>
        <v>287.069</v>
      </c>
      <c r="E16" s="148">
        <f t="shared" si="1"/>
        <v>0.019907438099974833</v>
      </c>
      <c r="F16" s="147"/>
      <c r="G16" s="146">
        <v>344.5169999999998</v>
      </c>
      <c r="H16" s="146">
        <f t="shared" si="9"/>
        <v>344.5169999999998</v>
      </c>
      <c r="I16" s="149">
        <f t="shared" si="10"/>
        <v>-16.674939117663236</v>
      </c>
      <c r="J16" s="147"/>
      <c r="K16" s="146">
        <v>3383.407999999999</v>
      </c>
      <c r="L16" s="146">
        <f t="shared" si="11"/>
        <v>3383.407999999999</v>
      </c>
      <c r="M16" s="148">
        <f t="shared" si="5"/>
        <v>0.024613130680610957</v>
      </c>
      <c r="N16" s="147"/>
      <c r="O16" s="146">
        <v>2554.0369999999975</v>
      </c>
      <c r="P16" s="146">
        <f t="shared" si="12"/>
        <v>2554.0369999999975</v>
      </c>
      <c r="Q16" s="145">
        <f t="shared" si="13"/>
        <v>32.47294381404819</v>
      </c>
    </row>
    <row r="17" spans="1:17" s="139" customFormat="1" ht="16.5" customHeight="1">
      <c r="A17" s="150" t="s">
        <v>218</v>
      </c>
      <c r="B17" s="147">
        <v>265.78</v>
      </c>
      <c r="C17" s="146">
        <v>0</v>
      </c>
      <c r="D17" s="146">
        <f>C17+B17</f>
        <v>265.78</v>
      </c>
      <c r="E17" s="148">
        <f>(D17/$D$8)</f>
        <v>0.018431105059101855</v>
      </c>
      <c r="F17" s="147">
        <v>298.58</v>
      </c>
      <c r="G17" s="146"/>
      <c r="H17" s="146">
        <f>G17+F17</f>
        <v>298.58</v>
      </c>
      <c r="I17" s="149">
        <f>(D17/H17-1)*100</f>
        <v>-10.98533056467279</v>
      </c>
      <c r="J17" s="147">
        <v>2782.7929999999988</v>
      </c>
      <c r="K17" s="146"/>
      <c r="L17" s="146">
        <f>K17+J17</f>
        <v>2782.7929999999988</v>
      </c>
      <c r="M17" s="148">
        <f>(L17/$L$8)</f>
        <v>0.020243862923445648</v>
      </c>
      <c r="N17" s="147">
        <v>3338.8819999999987</v>
      </c>
      <c r="O17" s="146"/>
      <c r="P17" s="146">
        <f>O17+N17</f>
        <v>3338.8819999999987</v>
      </c>
      <c r="Q17" s="145">
        <f>(L17/P17-1)*100</f>
        <v>-16.654946176594443</v>
      </c>
    </row>
    <row r="18" spans="1:17" s="139" customFormat="1" ht="16.5" customHeight="1">
      <c r="A18" s="150" t="s">
        <v>233</v>
      </c>
      <c r="B18" s="147">
        <v>206.7</v>
      </c>
      <c r="C18" s="146">
        <v>0</v>
      </c>
      <c r="D18" s="146">
        <f t="shared" si="8"/>
        <v>206.7</v>
      </c>
      <c r="E18" s="148">
        <f t="shared" si="1"/>
        <v>0.01433407109532829</v>
      </c>
      <c r="F18" s="147">
        <v>154.6</v>
      </c>
      <c r="G18" s="146"/>
      <c r="H18" s="146">
        <f t="shared" si="9"/>
        <v>154.6</v>
      </c>
      <c r="I18" s="149">
        <f t="shared" si="10"/>
        <v>33.69987063389392</v>
      </c>
      <c r="J18" s="147">
        <v>2225.1000000000004</v>
      </c>
      <c r="K18" s="146"/>
      <c r="L18" s="146">
        <f t="shared" si="11"/>
        <v>2225.1000000000004</v>
      </c>
      <c r="M18" s="148">
        <f t="shared" si="5"/>
        <v>0.016186837968529797</v>
      </c>
      <c r="N18" s="147">
        <v>2327.65</v>
      </c>
      <c r="O18" s="146"/>
      <c r="P18" s="146">
        <f t="shared" si="12"/>
        <v>2327.65</v>
      </c>
      <c r="Q18" s="145">
        <f t="shared" si="13"/>
        <v>-4.405731102184596</v>
      </c>
    </row>
    <row r="19" spans="1:17" s="139" customFormat="1" ht="16.5" customHeight="1">
      <c r="A19" s="150" t="s">
        <v>234</v>
      </c>
      <c r="B19" s="147">
        <v>185.95799999999997</v>
      </c>
      <c r="C19" s="146">
        <v>0</v>
      </c>
      <c r="D19" s="146">
        <f t="shared" si="8"/>
        <v>185.95799999999997</v>
      </c>
      <c r="E19" s="148">
        <f t="shared" si="1"/>
        <v>0.0128956709857042</v>
      </c>
      <c r="F19" s="147">
        <v>223.802</v>
      </c>
      <c r="G19" s="146"/>
      <c r="H19" s="146">
        <f t="shared" si="9"/>
        <v>223.802</v>
      </c>
      <c r="I19" s="149">
        <f t="shared" si="10"/>
        <v>-16.909589726633378</v>
      </c>
      <c r="J19" s="147">
        <v>1881.1320000000003</v>
      </c>
      <c r="K19" s="146"/>
      <c r="L19" s="146">
        <f t="shared" si="11"/>
        <v>1881.1320000000003</v>
      </c>
      <c r="M19" s="148">
        <f t="shared" si="5"/>
        <v>0.013684588953942022</v>
      </c>
      <c r="N19" s="147">
        <v>3072.9990000000003</v>
      </c>
      <c r="O19" s="146"/>
      <c r="P19" s="146">
        <f t="shared" si="12"/>
        <v>3072.9990000000003</v>
      </c>
      <c r="Q19" s="145">
        <f t="shared" si="13"/>
        <v>-38.78514116015006</v>
      </c>
    </row>
    <row r="20" spans="1:17" s="139" customFormat="1" ht="16.5" customHeight="1">
      <c r="A20" s="150" t="s">
        <v>211</v>
      </c>
      <c r="B20" s="147">
        <v>164.173</v>
      </c>
      <c r="C20" s="146">
        <v>1.135</v>
      </c>
      <c r="D20" s="146">
        <f t="shared" si="8"/>
        <v>165.308</v>
      </c>
      <c r="E20" s="148">
        <f t="shared" si="1"/>
        <v>0.011463650820641167</v>
      </c>
      <c r="F20" s="147">
        <v>167.06299999999996</v>
      </c>
      <c r="G20" s="146">
        <v>8.48</v>
      </c>
      <c r="H20" s="146">
        <f t="shared" si="9"/>
        <v>175.54299999999995</v>
      </c>
      <c r="I20" s="149">
        <f t="shared" si="10"/>
        <v>-5.830480281184647</v>
      </c>
      <c r="J20" s="147">
        <v>1949.9839999999967</v>
      </c>
      <c r="K20" s="146">
        <v>161.99599999999998</v>
      </c>
      <c r="L20" s="146">
        <f t="shared" si="11"/>
        <v>2111.979999999997</v>
      </c>
      <c r="M20" s="148">
        <f t="shared" si="5"/>
        <v>0.015363928835906478</v>
      </c>
      <c r="N20" s="147">
        <v>2083.5420000000004</v>
      </c>
      <c r="O20" s="146">
        <v>61.23299999999999</v>
      </c>
      <c r="P20" s="146">
        <f t="shared" si="12"/>
        <v>2144.7750000000005</v>
      </c>
      <c r="Q20" s="145">
        <f t="shared" si="13"/>
        <v>-1.5290648203193258</v>
      </c>
    </row>
    <row r="21" spans="1:17" s="139" customFormat="1" ht="16.5" customHeight="1" thickBot="1">
      <c r="A21" s="144" t="s">
        <v>229</v>
      </c>
      <c r="B21" s="141">
        <v>83.04499999999999</v>
      </c>
      <c r="C21" s="140">
        <v>543.2599999999999</v>
      </c>
      <c r="D21" s="140">
        <f t="shared" si="8"/>
        <v>626.3049999999998</v>
      </c>
      <c r="E21" s="142">
        <f t="shared" si="1"/>
        <v>0.043432512807738674</v>
      </c>
      <c r="F21" s="141">
        <v>31.528000000000002</v>
      </c>
      <c r="G21" s="140">
        <v>763.1179999999997</v>
      </c>
      <c r="H21" s="140">
        <f t="shared" si="9"/>
        <v>794.6459999999997</v>
      </c>
      <c r="I21" s="143">
        <f t="shared" si="10"/>
        <v>-21.184401607759927</v>
      </c>
      <c r="J21" s="141">
        <v>1150.6459999999981</v>
      </c>
      <c r="K21" s="140">
        <v>7867.2880000000005</v>
      </c>
      <c r="L21" s="140">
        <f t="shared" si="11"/>
        <v>9017.934</v>
      </c>
      <c r="M21" s="142">
        <f t="shared" si="5"/>
        <v>0.06560237134011764</v>
      </c>
      <c r="N21" s="141">
        <v>10285.281000000006</v>
      </c>
      <c r="O21" s="140">
        <v>10972.423999999999</v>
      </c>
      <c r="P21" s="140">
        <f t="shared" si="12"/>
        <v>21257.705000000005</v>
      </c>
      <c r="Q21" s="589">
        <f t="shared" si="13"/>
        <v>-57.57804523112915</v>
      </c>
    </row>
    <row r="22" s="138" customFormat="1" ht="14.25">
      <c r="A22" s="164" t="s">
        <v>1</v>
      </c>
    </row>
    <row r="23" ht="14.25">
      <c r="A23" s="164" t="s">
        <v>41</v>
      </c>
    </row>
    <row r="24" ht="14.25">
      <c r="A24" s="136" t="s">
        <v>29</v>
      </c>
    </row>
  </sheetData>
  <sheetProtection/>
  <mergeCells count="14">
    <mergeCell ref="B6:D6"/>
    <mergeCell ref="F6:H6"/>
    <mergeCell ref="A5:A7"/>
    <mergeCell ref="E6:E7"/>
    <mergeCell ref="I6:I7"/>
    <mergeCell ref="Q6:Q7"/>
    <mergeCell ref="M6:M7"/>
    <mergeCell ref="N6:P6"/>
    <mergeCell ref="N1:Q1"/>
    <mergeCell ref="B5:I5"/>
    <mergeCell ref="J5:Q5"/>
    <mergeCell ref="A3:Q3"/>
    <mergeCell ref="A4:Q4"/>
    <mergeCell ref="J6:L6"/>
  </mergeCells>
  <conditionalFormatting sqref="Q22:Q65536 I22:I65536 Q3 I3">
    <cfRule type="cellIs" priority="4" dxfId="75" operator="lessThan" stopIfTrue="1">
      <formula>0</formula>
    </cfRule>
  </conditionalFormatting>
  <conditionalFormatting sqref="I8:I21 Q8:Q21">
    <cfRule type="cellIs" priority="5" dxfId="75" operator="lessThan" stopIfTrue="1">
      <formula>0</formula>
    </cfRule>
    <cfRule type="cellIs" priority="6" dxfId="77" operator="greaterThanOrEqual" stopIfTrue="1">
      <formula>0</formula>
    </cfRule>
  </conditionalFormatting>
  <conditionalFormatting sqref="I5 Q5">
    <cfRule type="cellIs" priority="3" dxfId="75" operator="lessThan" stopIfTrue="1">
      <formula>0</formula>
    </cfRule>
  </conditionalFormatting>
  <hyperlinks>
    <hyperlink ref="N1:Q1" location="INDICE!A1" display="Volver al Indice"/>
  </hyperlinks>
  <printOptions/>
  <pageMargins left="0.43" right="0.39" top="1.71" bottom="1" header="0.5" footer="0.5"/>
  <pageSetup horizontalDpi="600" verticalDpi="600" orientation="landscape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0"/>
  </sheetPr>
  <dimension ref="A1:Y36"/>
  <sheetViews>
    <sheetView showGridLines="0" zoomScale="80" zoomScaleNormal="80" zoomScalePageLayoutView="0" workbookViewId="0" topLeftCell="A1">
      <selection activeCell="M18" sqref="M18"/>
    </sheetView>
  </sheetViews>
  <sheetFormatPr defaultColWidth="8.00390625" defaultRowHeight="15"/>
  <cols>
    <col min="1" max="1" width="24.8515625" style="171" customWidth="1"/>
    <col min="2" max="2" width="9.28125" style="171" bestFit="1" customWidth="1"/>
    <col min="3" max="3" width="12.421875" style="171" bestFit="1" customWidth="1"/>
    <col min="4" max="4" width="8.57421875" style="171" bestFit="1" customWidth="1"/>
    <col min="5" max="5" width="10.57421875" style="171" bestFit="1" customWidth="1"/>
    <col min="6" max="6" width="11.7109375" style="171" customWidth="1"/>
    <col min="7" max="7" width="10.7109375" style="171" customWidth="1"/>
    <col min="8" max="9" width="10.421875" style="171" bestFit="1" customWidth="1"/>
    <col min="10" max="10" width="9.00390625" style="171" bestFit="1" customWidth="1"/>
    <col min="11" max="11" width="10.57421875" style="171" bestFit="1" customWidth="1"/>
    <col min="12" max="12" width="10.8515625" style="171" customWidth="1"/>
    <col min="13" max="13" width="9.421875" style="171" customWidth="1"/>
    <col min="14" max="14" width="11.140625" style="171" customWidth="1"/>
    <col min="15" max="15" width="12.421875" style="171" bestFit="1" customWidth="1"/>
    <col min="16" max="16" width="9.421875" style="171" customWidth="1"/>
    <col min="17" max="17" width="10.57421875" style="171" bestFit="1" customWidth="1"/>
    <col min="18" max="18" width="11.8515625" style="171" customWidth="1"/>
    <col min="19" max="19" width="10.140625" style="171" customWidth="1"/>
    <col min="20" max="21" width="11.140625" style="171" bestFit="1" customWidth="1"/>
    <col min="22" max="23" width="10.28125" style="171" customWidth="1"/>
    <col min="24" max="24" width="12.7109375" style="171" customWidth="1"/>
    <col min="25" max="25" width="9.8515625" style="171" bestFit="1" customWidth="1"/>
    <col min="26" max="16384" width="8.00390625" style="171" customWidth="1"/>
  </cols>
  <sheetData>
    <row r="1" spans="24:25" ht="18.75" thickBot="1">
      <c r="X1" s="672" t="s">
        <v>28</v>
      </c>
      <c r="Y1" s="673"/>
    </row>
    <row r="2" ht="5.25" customHeight="1" thickBot="1"/>
    <row r="3" spans="1:25" ht="24.75" customHeight="1" thickTop="1">
      <c r="A3" s="674" t="s">
        <v>47</v>
      </c>
      <c r="B3" s="675"/>
      <c r="C3" s="675"/>
      <c r="D3" s="675"/>
      <c r="E3" s="675"/>
      <c r="F3" s="675"/>
      <c r="G3" s="675"/>
      <c r="H3" s="675"/>
      <c r="I3" s="675"/>
      <c r="J3" s="675"/>
      <c r="K3" s="675"/>
      <c r="L3" s="675"/>
      <c r="M3" s="675"/>
      <c r="N3" s="675"/>
      <c r="O3" s="675"/>
      <c r="P3" s="675"/>
      <c r="Q3" s="675"/>
      <c r="R3" s="675"/>
      <c r="S3" s="675"/>
      <c r="T3" s="675"/>
      <c r="U3" s="675"/>
      <c r="V3" s="675"/>
      <c r="W3" s="675"/>
      <c r="X3" s="675"/>
      <c r="Y3" s="676"/>
    </row>
    <row r="4" spans="1:25" ht="21" customHeight="1" thickBot="1">
      <c r="A4" s="688" t="s">
        <v>46</v>
      </c>
      <c r="B4" s="689"/>
      <c r="C4" s="689"/>
      <c r="D4" s="689"/>
      <c r="E4" s="689"/>
      <c r="F4" s="689"/>
      <c r="G4" s="689"/>
      <c r="H4" s="689"/>
      <c r="I4" s="689"/>
      <c r="J4" s="689"/>
      <c r="K4" s="689"/>
      <c r="L4" s="689"/>
      <c r="M4" s="689"/>
      <c r="N4" s="689"/>
      <c r="O4" s="689"/>
      <c r="P4" s="689"/>
      <c r="Q4" s="689"/>
      <c r="R4" s="689"/>
      <c r="S4" s="689"/>
      <c r="T4" s="689"/>
      <c r="U4" s="689"/>
      <c r="V4" s="689"/>
      <c r="W4" s="689"/>
      <c r="X4" s="689"/>
      <c r="Y4" s="690"/>
    </row>
    <row r="5" spans="1:25" s="217" customFormat="1" ht="19.5" customHeight="1" thickBot="1" thickTop="1">
      <c r="A5" s="677" t="s">
        <v>45</v>
      </c>
      <c r="B5" s="692" t="s">
        <v>37</v>
      </c>
      <c r="C5" s="693"/>
      <c r="D5" s="693"/>
      <c r="E5" s="693"/>
      <c r="F5" s="693"/>
      <c r="G5" s="693"/>
      <c r="H5" s="693"/>
      <c r="I5" s="693"/>
      <c r="J5" s="694"/>
      <c r="K5" s="694"/>
      <c r="L5" s="694"/>
      <c r="M5" s="695"/>
      <c r="N5" s="696" t="s">
        <v>36</v>
      </c>
      <c r="O5" s="693"/>
      <c r="P5" s="693"/>
      <c r="Q5" s="693"/>
      <c r="R5" s="693"/>
      <c r="S5" s="693"/>
      <c r="T5" s="693"/>
      <c r="U5" s="693"/>
      <c r="V5" s="693"/>
      <c r="W5" s="693"/>
      <c r="X5" s="693"/>
      <c r="Y5" s="695"/>
    </row>
    <row r="6" spans="1:25" s="216" customFormat="1" ht="26.25" customHeight="1" thickBot="1">
      <c r="A6" s="678"/>
      <c r="B6" s="684" t="s">
        <v>202</v>
      </c>
      <c r="C6" s="685"/>
      <c r="D6" s="685"/>
      <c r="E6" s="685"/>
      <c r="F6" s="686"/>
      <c r="G6" s="681" t="s">
        <v>35</v>
      </c>
      <c r="H6" s="684" t="s">
        <v>203</v>
      </c>
      <c r="I6" s="685"/>
      <c r="J6" s="685"/>
      <c r="K6" s="685"/>
      <c r="L6" s="686"/>
      <c r="M6" s="681" t="s">
        <v>34</v>
      </c>
      <c r="N6" s="691" t="s">
        <v>205</v>
      </c>
      <c r="O6" s="685"/>
      <c r="P6" s="685"/>
      <c r="Q6" s="685"/>
      <c r="R6" s="685"/>
      <c r="S6" s="681" t="s">
        <v>35</v>
      </c>
      <c r="T6" s="691" t="s">
        <v>206</v>
      </c>
      <c r="U6" s="685"/>
      <c r="V6" s="685"/>
      <c r="W6" s="685"/>
      <c r="X6" s="685"/>
      <c r="Y6" s="681" t="s">
        <v>34</v>
      </c>
    </row>
    <row r="7" spans="1:25" s="211" customFormat="1" ht="26.25" customHeight="1">
      <c r="A7" s="679"/>
      <c r="B7" s="664" t="s">
        <v>22</v>
      </c>
      <c r="C7" s="665"/>
      <c r="D7" s="666" t="s">
        <v>21</v>
      </c>
      <c r="E7" s="667"/>
      <c r="F7" s="668" t="s">
        <v>17</v>
      </c>
      <c r="G7" s="682"/>
      <c r="H7" s="664" t="s">
        <v>22</v>
      </c>
      <c r="I7" s="665"/>
      <c r="J7" s="666" t="s">
        <v>21</v>
      </c>
      <c r="K7" s="667"/>
      <c r="L7" s="668" t="s">
        <v>17</v>
      </c>
      <c r="M7" s="682"/>
      <c r="N7" s="665" t="s">
        <v>22</v>
      </c>
      <c r="O7" s="665"/>
      <c r="P7" s="670" t="s">
        <v>21</v>
      </c>
      <c r="Q7" s="665"/>
      <c r="R7" s="668" t="s">
        <v>17</v>
      </c>
      <c r="S7" s="682"/>
      <c r="T7" s="671" t="s">
        <v>22</v>
      </c>
      <c r="U7" s="667"/>
      <c r="V7" s="666" t="s">
        <v>21</v>
      </c>
      <c r="W7" s="687"/>
      <c r="X7" s="668" t="s">
        <v>17</v>
      </c>
      <c r="Y7" s="682"/>
    </row>
    <row r="8" spans="1:25" s="211" customFormat="1" ht="30" thickBot="1">
      <c r="A8" s="680"/>
      <c r="B8" s="214" t="s">
        <v>19</v>
      </c>
      <c r="C8" s="212" t="s">
        <v>18</v>
      </c>
      <c r="D8" s="213" t="s">
        <v>19</v>
      </c>
      <c r="E8" s="212" t="s">
        <v>18</v>
      </c>
      <c r="F8" s="669"/>
      <c r="G8" s="683"/>
      <c r="H8" s="214" t="s">
        <v>19</v>
      </c>
      <c r="I8" s="212" t="s">
        <v>18</v>
      </c>
      <c r="J8" s="213" t="s">
        <v>19</v>
      </c>
      <c r="K8" s="212" t="s">
        <v>18</v>
      </c>
      <c r="L8" s="669"/>
      <c r="M8" s="683"/>
      <c r="N8" s="215" t="s">
        <v>19</v>
      </c>
      <c r="O8" s="212" t="s">
        <v>18</v>
      </c>
      <c r="P8" s="213" t="s">
        <v>19</v>
      </c>
      <c r="Q8" s="212" t="s">
        <v>18</v>
      </c>
      <c r="R8" s="669"/>
      <c r="S8" s="683"/>
      <c r="T8" s="214" t="s">
        <v>19</v>
      </c>
      <c r="U8" s="212" t="s">
        <v>18</v>
      </c>
      <c r="V8" s="213" t="s">
        <v>19</v>
      </c>
      <c r="W8" s="212" t="s">
        <v>18</v>
      </c>
      <c r="X8" s="669"/>
      <c r="Y8" s="683"/>
    </row>
    <row r="9" spans="1:25" s="200" customFormat="1" ht="18" customHeight="1" thickBot="1" thickTop="1">
      <c r="A9" s="210" t="s">
        <v>24</v>
      </c>
      <c r="B9" s="209">
        <f>SUM(B10:B34)</f>
        <v>301195</v>
      </c>
      <c r="C9" s="203">
        <f>SUM(C10:C34)</f>
        <v>357690</v>
      </c>
      <c r="D9" s="204">
        <f>SUM(D10:D34)</f>
        <v>2262</v>
      </c>
      <c r="E9" s="203">
        <f>SUM(E10:E34)</f>
        <v>1336</v>
      </c>
      <c r="F9" s="202">
        <f aca="true" t="shared" si="0" ref="F9:F34">SUM(B9:E9)</f>
        <v>662483</v>
      </c>
      <c r="G9" s="206">
        <f aca="true" t="shared" si="1" ref="G9:G34">F9/$F$9</f>
        <v>1</v>
      </c>
      <c r="H9" s="205">
        <f>SUM(H10:H34)</f>
        <v>278636</v>
      </c>
      <c r="I9" s="203">
        <f>SUM(I10:I34)</f>
        <v>336863</v>
      </c>
      <c r="J9" s="204">
        <f>SUM(J10:J34)</f>
        <v>3271</v>
      </c>
      <c r="K9" s="203">
        <f>SUM(K10:K34)</f>
        <v>3076</v>
      </c>
      <c r="L9" s="202">
        <f aca="true" t="shared" si="2" ref="L9:L34">SUM(H9:K9)</f>
        <v>621846</v>
      </c>
      <c r="M9" s="208">
        <f aca="true" t="shared" si="3" ref="M9:M34">IF(ISERROR(F9/L9-1),"         /0",(F9/L9-1))</f>
        <v>0.06534897707792608</v>
      </c>
      <c r="N9" s="207">
        <f>SUM(N10:N34)</f>
        <v>3483266</v>
      </c>
      <c r="O9" s="203">
        <f>SUM(O10:O34)</f>
        <v>3423870</v>
      </c>
      <c r="P9" s="204">
        <f>SUM(P10:P34)</f>
        <v>29287</v>
      </c>
      <c r="Q9" s="203">
        <f>SUM(Q10:Q34)</f>
        <v>26909</v>
      </c>
      <c r="R9" s="202">
        <f aca="true" t="shared" si="4" ref="R9:R34">SUM(N9:Q9)</f>
        <v>6963332</v>
      </c>
      <c r="S9" s="206">
        <f aca="true" t="shared" si="5" ref="S9:S34">R9/$R$9</f>
        <v>1</v>
      </c>
      <c r="T9" s="205">
        <f>SUM(T10:T34)</f>
        <v>3098787</v>
      </c>
      <c r="U9" s="203">
        <f>SUM(U10:U34)</f>
        <v>3062053</v>
      </c>
      <c r="V9" s="204">
        <f>SUM(V10:V34)</f>
        <v>36151</v>
      </c>
      <c r="W9" s="203">
        <f>SUM(W10:W34)</f>
        <v>36754</v>
      </c>
      <c r="X9" s="202">
        <f aca="true" t="shared" si="6" ref="X9:X34">SUM(T9:W9)</f>
        <v>6233745</v>
      </c>
      <c r="Y9" s="201">
        <f>IF(ISERROR(R9/X9-1),"         /0",(R9/X9-1))</f>
        <v>0.11703831324508784</v>
      </c>
    </row>
    <row r="10" spans="1:25" ht="18.75" customHeight="1" thickTop="1">
      <c r="A10" s="199" t="s">
        <v>208</v>
      </c>
      <c r="B10" s="197">
        <v>107939</v>
      </c>
      <c r="C10" s="193">
        <v>128009</v>
      </c>
      <c r="D10" s="194">
        <v>615</v>
      </c>
      <c r="E10" s="193">
        <v>130</v>
      </c>
      <c r="F10" s="192">
        <f t="shared" si="0"/>
        <v>236693</v>
      </c>
      <c r="G10" s="196">
        <f t="shared" si="1"/>
        <v>0.35728162081140197</v>
      </c>
      <c r="H10" s="195">
        <v>97481</v>
      </c>
      <c r="I10" s="193">
        <v>115602</v>
      </c>
      <c r="J10" s="194">
        <v>1446</v>
      </c>
      <c r="K10" s="193">
        <v>1407</v>
      </c>
      <c r="L10" s="192">
        <f t="shared" si="2"/>
        <v>215936</v>
      </c>
      <c r="M10" s="198">
        <f t="shared" si="3"/>
        <v>0.09612570391227027</v>
      </c>
      <c r="N10" s="197">
        <v>1269023</v>
      </c>
      <c r="O10" s="193">
        <v>1266090</v>
      </c>
      <c r="P10" s="194">
        <v>6914</v>
      </c>
      <c r="Q10" s="193">
        <v>5499</v>
      </c>
      <c r="R10" s="192">
        <f t="shared" si="4"/>
        <v>2547526</v>
      </c>
      <c r="S10" s="196">
        <f t="shared" si="5"/>
        <v>0.3658487057632754</v>
      </c>
      <c r="T10" s="195">
        <v>1090311</v>
      </c>
      <c r="U10" s="193">
        <v>1131191</v>
      </c>
      <c r="V10" s="194">
        <v>12337</v>
      </c>
      <c r="W10" s="193">
        <v>12714</v>
      </c>
      <c r="X10" s="192">
        <f t="shared" si="6"/>
        <v>2246553</v>
      </c>
      <c r="Y10" s="191">
        <f aca="true" t="shared" si="7" ref="Y10:Y34">IF(ISERROR(R10/X10-1),"         /0",IF(R10/X10&gt;5,"  *  ",(R10/X10-1)))</f>
        <v>0.1339710213825358</v>
      </c>
    </row>
    <row r="11" spans="1:25" ht="18.75" customHeight="1">
      <c r="A11" s="190" t="s">
        <v>210</v>
      </c>
      <c r="B11" s="188">
        <v>46004</v>
      </c>
      <c r="C11" s="184">
        <v>56420</v>
      </c>
      <c r="D11" s="185">
        <v>457</v>
      </c>
      <c r="E11" s="184">
        <v>0</v>
      </c>
      <c r="F11" s="183">
        <f t="shared" si="0"/>
        <v>102881</v>
      </c>
      <c r="G11" s="187">
        <f t="shared" si="1"/>
        <v>0.15529606042721097</v>
      </c>
      <c r="H11" s="186">
        <v>28447</v>
      </c>
      <c r="I11" s="184">
        <v>31572</v>
      </c>
      <c r="J11" s="185">
        <v>489</v>
      </c>
      <c r="K11" s="184">
        <v>196</v>
      </c>
      <c r="L11" s="183">
        <f t="shared" si="2"/>
        <v>60704</v>
      </c>
      <c r="M11" s="189">
        <f t="shared" si="3"/>
        <v>0.6947977069056406</v>
      </c>
      <c r="N11" s="188">
        <v>451402</v>
      </c>
      <c r="O11" s="184">
        <v>409351</v>
      </c>
      <c r="P11" s="185">
        <v>4879</v>
      </c>
      <c r="Q11" s="184">
        <v>4447</v>
      </c>
      <c r="R11" s="183">
        <f t="shared" si="4"/>
        <v>870079</v>
      </c>
      <c r="S11" s="187">
        <f t="shared" si="5"/>
        <v>0.12495153182413248</v>
      </c>
      <c r="T11" s="186">
        <v>263565</v>
      </c>
      <c r="U11" s="184">
        <v>243230</v>
      </c>
      <c r="V11" s="185">
        <v>2639</v>
      </c>
      <c r="W11" s="184">
        <v>2915</v>
      </c>
      <c r="X11" s="183">
        <f t="shared" si="6"/>
        <v>512349</v>
      </c>
      <c r="Y11" s="182">
        <f t="shared" si="7"/>
        <v>0.6982154742177695</v>
      </c>
    </row>
    <row r="12" spans="1:25" ht="18.75" customHeight="1">
      <c r="A12" s="190" t="s">
        <v>235</v>
      </c>
      <c r="B12" s="188">
        <v>20821</v>
      </c>
      <c r="C12" s="184">
        <v>24326</v>
      </c>
      <c r="D12" s="185">
        <v>0</v>
      </c>
      <c r="E12" s="184">
        <v>0</v>
      </c>
      <c r="F12" s="183">
        <f aca="true" t="shared" si="8" ref="F12:F18">SUM(B12:E12)</f>
        <v>45147</v>
      </c>
      <c r="G12" s="187">
        <f t="shared" si="1"/>
        <v>0.06814816380193907</v>
      </c>
      <c r="H12" s="186">
        <v>19641</v>
      </c>
      <c r="I12" s="184">
        <v>23169</v>
      </c>
      <c r="J12" s="185"/>
      <c r="K12" s="184"/>
      <c r="L12" s="183">
        <f aca="true" t="shared" si="9" ref="L12:L18">SUM(H12:K12)</f>
        <v>42810</v>
      </c>
      <c r="M12" s="189">
        <f aca="true" t="shared" si="10" ref="M12:M18">IF(ISERROR(F12/L12-1),"         /0",(F12/L12-1))</f>
        <v>0.054590049053959255</v>
      </c>
      <c r="N12" s="188">
        <v>214710</v>
      </c>
      <c r="O12" s="184">
        <v>213241</v>
      </c>
      <c r="P12" s="185"/>
      <c r="Q12" s="184"/>
      <c r="R12" s="183">
        <f aca="true" t="shared" si="11" ref="R12:R18">SUM(N12:Q12)</f>
        <v>427951</v>
      </c>
      <c r="S12" s="187">
        <f t="shared" si="5"/>
        <v>0.06145779060943812</v>
      </c>
      <c r="T12" s="186">
        <v>221423</v>
      </c>
      <c r="U12" s="184">
        <v>221281</v>
      </c>
      <c r="V12" s="185"/>
      <c r="W12" s="184"/>
      <c r="X12" s="183">
        <f aca="true" t="shared" si="12" ref="X12:X18">SUM(T12:W12)</f>
        <v>442704</v>
      </c>
      <c r="Y12" s="182">
        <f aca="true" t="shared" si="13" ref="Y12:Y18">IF(ISERROR(R12/X12-1),"         /0",IF(R12/X12&gt;5,"  *  ",(R12/X12-1)))</f>
        <v>-0.03332474971990318</v>
      </c>
    </row>
    <row r="13" spans="1:25" ht="18.75" customHeight="1">
      <c r="A13" s="190" t="s">
        <v>236</v>
      </c>
      <c r="B13" s="188">
        <v>11825</v>
      </c>
      <c r="C13" s="184">
        <v>15273</v>
      </c>
      <c r="D13" s="185">
        <v>0</v>
      </c>
      <c r="E13" s="184">
        <v>0</v>
      </c>
      <c r="F13" s="183">
        <f>SUM(B13:E13)</f>
        <v>27098</v>
      </c>
      <c r="G13" s="187">
        <f>F13/$F$9</f>
        <v>0.040903691113583295</v>
      </c>
      <c r="H13" s="186">
        <v>11098</v>
      </c>
      <c r="I13" s="184">
        <v>16335</v>
      </c>
      <c r="J13" s="185"/>
      <c r="K13" s="184"/>
      <c r="L13" s="183">
        <f>SUM(H13:K13)</f>
        <v>27433</v>
      </c>
      <c r="M13" s="189">
        <f>IF(ISERROR(F13/L13-1),"         /0",(F13/L13-1))</f>
        <v>-0.012211570006925965</v>
      </c>
      <c r="N13" s="188">
        <v>158379</v>
      </c>
      <c r="O13" s="184">
        <v>153879</v>
      </c>
      <c r="P13" s="185"/>
      <c r="Q13" s="184"/>
      <c r="R13" s="183">
        <f>SUM(N13:Q13)</f>
        <v>312258</v>
      </c>
      <c r="S13" s="187">
        <f>R13/$R$9</f>
        <v>0.04484318714086877</v>
      </c>
      <c r="T13" s="186">
        <v>133974</v>
      </c>
      <c r="U13" s="184">
        <v>132460</v>
      </c>
      <c r="V13" s="185"/>
      <c r="W13" s="184"/>
      <c r="X13" s="183">
        <f>SUM(T13:W13)</f>
        <v>266434</v>
      </c>
      <c r="Y13" s="182">
        <f>IF(ISERROR(R13/X13-1),"         /0",IF(R13/X13&gt;5,"  *  ",(R13/X13-1)))</f>
        <v>0.17199006132850903</v>
      </c>
    </row>
    <row r="14" spans="1:25" ht="18.75" customHeight="1">
      <c r="A14" s="190" t="s">
        <v>237</v>
      </c>
      <c r="B14" s="188">
        <v>12151</v>
      </c>
      <c r="C14" s="184">
        <v>10804</v>
      </c>
      <c r="D14" s="185">
        <v>0</v>
      </c>
      <c r="E14" s="184">
        <v>0</v>
      </c>
      <c r="F14" s="183">
        <f t="shared" si="8"/>
        <v>22955</v>
      </c>
      <c r="G14" s="187">
        <f>F14/$F$9</f>
        <v>0.03464994573445658</v>
      </c>
      <c r="H14" s="186">
        <v>11118</v>
      </c>
      <c r="I14" s="184">
        <v>10822</v>
      </c>
      <c r="J14" s="185"/>
      <c r="K14" s="184"/>
      <c r="L14" s="183">
        <f t="shared" si="9"/>
        <v>21940</v>
      </c>
      <c r="M14" s="189">
        <f t="shared" si="10"/>
        <v>0.046262534184138504</v>
      </c>
      <c r="N14" s="188">
        <v>147548</v>
      </c>
      <c r="O14" s="184">
        <v>144677</v>
      </c>
      <c r="P14" s="185">
        <v>687</v>
      </c>
      <c r="Q14" s="184">
        <v>596</v>
      </c>
      <c r="R14" s="183">
        <f t="shared" si="11"/>
        <v>293508</v>
      </c>
      <c r="S14" s="187">
        <f>R14/$R$9</f>
        <v>0.04215051070378376</v>
      </c>
      <c r="T14" s="186">
        <v>74568</v>
      </c>
      <c r="U14" s="184">
        <v>73382</v>
      </c>
      <c r="V14" s="185">
        <v>469</v>
      </c>
      <c r="W14" s="184">
        <v>388</v>
      </c>
      <c r="X14" s="183">
        <f t="shared" si="12"/>
        <v>148807</v>
      </c>
      <c r="Y14" s="182">
        <f t="shared" si="13"/>
        <v>0.9724072120263159</v>
      </c>
    </row>
    <row r="15" spans="1:25" ht="18.75" customHeight="1">
      <c r="A15" s="190" t="s">
        <v>238</v>
      </c>
      <c r="B15" s="188">
        <v>10428</v>
      </c>
      <c r="C15" s="184">
        <v>11955</v>
      </c>
      <c r="D15" s="185">
        <v>0</v>
      </c>
      <c r="E15" s="184">
        <v>0</v>
      </c>
      <c r="F15" s="183">
        <f t="shared" si="8"/>
        <v>22383</v>
      </c>
      <c r="G15" s="187">
        <f>F15/$F$9</f>
        <v>0.03378652735239999</v>
      </c>
      <c r="H15" s="186">
        <v>9069</v>
      </c>
      <c r="I15" s="184">
        <v>12064</v>
      </c>
      <c r="J15" s="185"/>
      <c r="K15" s="184"/>
      <c r="L15" s="183">
        <f t="shared" si="9"/>
        <v>21133</v>
      </c>
      <c r="M15" s="189">
        <f t="shared" si="10"/>
        <v>0.0591491979368759</v>
      </c>
      <c r="N15" s="188">
        <v>118626</v>
      </c>
      <c r="O15" s="184">
        <v>119381</v>
      </c>
      <c r="P15" s="185"/>
      <c r="Q15" s="184"/>
      <c r="R15" s="183">
        <f t="shared" si="11"/>
        <v>238007</v>
      </c>
      <c r="S15" s="187">
        <f>R15/$R$9</f>
        <v>0.03418004484060217</v>
      </c>
      <c r="T15" s="186">
        <v>108931</v>
      </c>
      <c r="U15" s="184">
        <v>109535</v>
      </c>
      <c r="V15" s="185"/>
      <c r="W15" s="184"/>
      <c r="X15" s="183">
        <f t="shared" si="12"/>
        <v>218466</v>
      </c>
      <c r="Y15" s="182">
        <f t="shared" si="13"/>
        <v>0.08944641271410658</v>
      </c>
    </row>
    <row r="16" spans="1:25" ht="18.75" customHeight="1">
      <c r="A16" s="190" t="s">
        <v>239</v>
      </c>
      <c r="B16" s="188">
        <v>9972</v>
      </c>
      <c r="C16" s="184">
        <v>11663</v>
      </c>
      <c r="D16" s="185">
        <v>0</v>
      </c>
      <c r="E16" s="184">
        <v>0</v>
      </c>
      <c r="F16" s="183">
        <f t="shared" si="8"/>
        <v>21635</v>
      </c>
      <c r="G16" s="187">
        <f t="shared" si="1"/>
        <v>0.03265744177586444</v>
      </c>
      <c r="H16" s="186">
        <v>13025</v>
      </c>
      <c r="I16" s="184">
        <v>15312</v>
      </c>
      <c r="J16" s="185"/>
      <c r="K16" s="184"/>
      <c r="L16" s="183">
        <f t="shared" si="9"/>
        <v>28337</v>
      </c>
      <c r="M16" s="189">
        <f t="shared" si="10"/>
        <v>-0.23651056922045377</v>
      </c>
      <c r="N16" s="188">
        <v>122545</v>
      </c>
      <c r="O16" s="184">
        <v>118312</v>
      </c>
      <c r="P16" s="185"/>
      <c r="Q16" s="184"/>
      <c r="R16" s="183">
        <f t="shared" si="11"/>
        <v>240857</v>
      </c>
      <c r="S16" s="187">
        <f t="shared" si="5"/>
        <v>0.034589331659039095</v>
      </c>
      <c r="T16" s="186">
        <v>127345</v>
      </c>
      <c r="U16" s="184">
        <v>131043</v>
      </c>
      <c r="V16" s="185"/>
      <c r="W16" s="184"/>
      <c r="X16" s="183">
        <f t="shared" si="12"/>
        <v>258388</v>
      </c>
      <c r="Y16" s="182">
        <f t="shared" si="13"/>
        <v>-0.06784757806090069</v>
      </c>
    </row>
    <row r="17" spans="1:25" ht="18.75" customHeight="1">
      <c r="A17" s="190" t="s">
        <v>240</v>
      </c>
      <c r="B17" s="188">
        <v>10021</v>
      </c>
      <c r="C17" s="184">
        <v>10519</v>
      </c>
      <c r="D17" s="185">
        <v>0</v>
      </c>
      <c r="E17" s="184">
        <v>0</v>
      </c>
      <c r="F17" s="183">
        <f t="shared" si="8"/>
        <v>20540</v>
      </c>
      <c r="G17" s="187">
        <f t="shared" si="1"/>
        <v>0.0310045691738505</v>
      </c>
      <c r="H17" s="186">
        <v>9508</v>
      </c>
      <c r="I17" s="184">
        <v>10477</v>
      </c>
      <c r="J17" s="185"/>
      <c r="K17" s="184"/>
      <c r="L17" s="183">
        <f t="shared" si="9"/>
        <v>19985</v>
      </c>
      <c r="M17" s="189">
        <f t="shared" si="10"/>
        <v>0.027770828121090885</v>
      </c>
      <c r="N17" s="188">
        <v>108290</v>
      </c>
      <c r="O17" s="184">
        <v>105014</v>
      </c>
      <c r="P17" s="185"/>
      <c r="Q17" s="184"/>
      <c r="R17" s="183">
        <f t="shared" si="11"/>
        <v>213304</v>
      </c>
      <c r="S17" s="187">
        <f t="shared" si="5"/>
        <v>0.030632461585918924</v>
      </c>
      <c r="T17" s="186">
        <v>110596</v>
      </c>
      <c r="U17" s="184">
        <v>104710</v>
      </c>
      <c r="V17" s="185"/>
      <c r="W17" s="184"/>
      <c r="X17" s="183">
        <f t="shared" si="12"/>
        <v>215306</v>
      </c>
      <c r="Y17" s="182">
        <f t="shared" si="13"/>
        <v>-0.009298393913778513</v>
      </c>
    </row>
    <row r="18" spans="1:25" ht="18.75" customHeight="1">
      <c r="A18" s="190" t="s">
        <v>241</v>
      </c>
      <c r="B18" s="188">
        <v>7884</v>
      </c>
      <c r="C18" s="184">
        <v>8617</v>
      </c>
      <c r="D18" s="185">
        <v>0</v>
      </c>
      <c r="E18" s="184">
        <v>0</v>
      </c>
      <c r="F18" s="183">
        <f t="shared" si="8"/>
        <v>16501</v>
      </c>
      <c r="G18" s="187">
        <f t="shared" si="1"/>
        <v>0.024907808955097716</v>
      </c>
      <c r="H18" s="186">
        <v>10645</v>
      </c>
      <c r="I18" s="184">
        <v>11255</v>
      </c>
      <c r="J18" s="185"/>
      <c r="K18" s="184"/>
      <c r="L18" s="183">
        <f t="shared" si="9"/>
        <v>21900</v>
      </c>
      <c r="M18" s="189">
        <f t="shared" si="10"/>
        <v>-0.24652968036529677</v>
      </c>
      <c r="N18" s="188">
        <v>119177</v>
      </c>
      <c r="O18" s="184">
        <v>115430</v>
      </c>
      <c r="P18" s="185"/>
      <c r="Q18" s="184"/>
      <c r="R18" s="183">
        <f t="shared" si="11"/>
        <v>234607</v>
      </c>
      <c r="S18" s="187">
        <f t="shared" si="5"/>
        <v>0.033691772846677424</v>
      </c>
      <c r="T18" s="186">
        <v>108348</v>
      </c>
      <c r="U18" s="184">
        <v>106419</v>
      </c>
      <c r="V18" s="185"/>
      <c r="W18" s="184"/>
      <c r="X18" s="183">
        <f t="shared" si="12"/>
        <v>214767</v>
      </c>
      <c r="Y18" s="182">
        <f t="shared" si="13"/>
        <v>0.09237918302160009</v>
      </c>
    </row>
    <row r="19" spans="1:25" ht="18.75" customHeight="1">
      <c r="A19" s="190" t="s">
        <v>242</v>
      </c>
      <c r="B19" s="188">
        <v>7090</v>
      </c>
      <c r="C19" s="184">
        <v>8167</v>
      </c>
      <c r="D19" s="185">
        <v>0</v>
      </c>
      <c r="E19" s="184">
        <v>0</v>
      </c>
      <c r="F19" s="183">
        <f t="shared" si="0"/>
        <v>15257</v>
      </c>
      <c r="G19" s="187">
        <f t="shared" si="1"/>
        <v>0.02303002492139421</v>
      </c>
      <c r="H19" s="186">
        <v>6097</v>
      </c>
      <c r="I19" s="184">
        <v>7769</v>
      </c>
      <c r="J19" s="185"/>
      <c r="K19" s="184"/>
      <c r="L19" s="183">
        <f t="shared" si="2"/>
        <v>13866</v>
      </c>
      <c r="M19" s="189">
        <f t="shared" si="3"/>
        <v>0.1003173229482186</v>
      </c>
      <c r="N19" s="188">
        <v>84453</v>
      </c>
      <c r="O19" s="184">
        <v>83216</v>
      </c>
      <c r="P19" s="185"/>
      <c r="Q19" s="184"/>
      <c r="R19" s="183">
        <f t="shared" si="4"/>
        <v>167669</v>
      </c>
      <c r="S19" s="187">
        <f t="shared" si="5"/>
        <v>0.02407884616157897</v>
      </c>
      <c r="T19" s="186">
        <v>82164</v>
      </c>
      <c r="U19" s="184">
        <v>80573</v>
      </c>
      <c r="V19" s="185"/>
      <c r="W19" s="184"/>
      <c r="X19" s="183">
        <f t="shared" si="6"/>
        <v>162737</v>
      </c>
      <c r="Y19" s="182">
        <f t="shared" si="7"/>
        <v>0.03030656826658973</v>
      </c>
    </row>
    <row r="20" spans="1:25" ht="18.75" customHeight="1">
      <c r="A20" s="190" t="s">
        <v>243</v>
      </c>
      <c r="B20" s="188">
        <v>6199</v>
      </c>
      <c r="C20" s="184">
        <v>7478</v>
      </c>
      <c r="D20" s="185">
        <v>757</v>
      </c>
      <c r="E20" s="184">
        <v>807</v>
      </c>
      <c r="F20" s="183">
        <f t="shared" si="0"/>
        <v>15241</v>
      </c>
      <c r="G20" s="187">
        <f t="shared" si="1"/>
        <v>0.02300587335825976</v>
      </c>
      <c r="H20" s="186">
        <v>4792</v>
      </c>
      <c r="I20" s="184">
        <v>6573</v>
      </c>
      <c r="J20" s="185">
        <v>620</v>
      </c>
      <c r="K20" s="184">
        <v>684</v>
      </c>
      <c r="L20" s="183">
        <f t="shared" si="2"/>
        <v>12669</v>
      </c>
      <c r="M20" s="189">
        <f t="shared" si="3"/>
        <v>0.20301523403583555</v>
      </c>
      <c r="N20" s="188">
        <v>67575</v>
      </c>
      <c r="O20" s="184">
        <v>70444</v>
      </c>
      <c r="P20" s="185">
        <v>5502</v>
      </c>
      <c r="Q20" s="184">
        <v>5530</v>
      </c>
      <c r="R20" s="183">
        <f t="shared" si="4"/>
        <v>149051</v>
      </c>
      <c r="S20" s="187">
        <f t="shared" si="5"/>
        <v>0.02140512616661104</v>
      </c>
      <c r="T20" s="186">
        <v>40304</v>
      </c>
      <c r="U20" s="184">
        <v>41897</v>
      </c>
      <c r="V20" s="185">
        <v>6388</v>
      </c>
      <c r="W20" s="184">
        <v>6427</v>
      </c>
      <c r="X20" s="183">
        <f t="shared" si="6"/>
        <v>95016</v>
      </c>
      <c r="Y20" s="182">
        <f t="shared" si="7"/>
        <v>0.5686936936936937</v>
      </c>
    </row>
    <row r="21" spans="1:25" ht="18.75" customHeight="1">
      <c r="A21" s="190" t="s">
        <v>244</v>
      </c>
      <c r="B21" s="188">
        <v>7333</v>
      </c>
      <c r="C21" s="184">
        <v>7657</v>
      </c>
      <c r="D21" s="185">
        <v>0</v>
      </c>
      <c r="E21" s="184">
        <v>0</v>
      </c>
      <c r="F21" s="183">
        <f t="shared" si="0"/>
        <v>14990</v>
      </c>
      <c r="G21" s="187">
        <f t="shared" si="1"/>
        <v>0.02262699571158807</v>
      </c>
      <c r="H21" s="186">
        <v>5902</v>
      </c>
      <c r="I21" s="184">
        <v>6525</v>
      </c>
      <c r="J21" s="185"/>
      <c r="K21" s="184"/>
      <c r="L21" s="183">
        <f t="shared" si="2"/>
        <v>12427</v>
      </c>
      <c r="M21" s="189">
        <f t="shared" si="3"/>
        <v>0.20624446769131732</v>
      </c>
      <c r="N21" s="188">
        <v>65676</v>
      </c>
      <c r="O21" s="184">
        <v>65459</v>
      </c>
      <c r="P21" s="185"/>
      <c r="Q21" s="184"/>
      <c r="R21" s="183">
        <f t="shared" si="4"/>
        <v>131135</v>
      </c>
      <c r="S21" s="187">
        <f t="shared" si="5"/>
        <v>0.01883221997744758</v>
      </c>
      <c r="T21" s="186">
        <v>49666</v>
      </c>
      <c r="U21" s="184">
        <v>51459</v>
      </c>
      <c r="V21" s="185"/>
      <c r="W21" s="184"/>
      <c r="X21" s="183">
        <f t="shared" si="6"/>
        <v>101125</v>
      </c>
      <c r="Y21" s="182">
        <f t="shared" si="7"/>
        <v>0.29676143386897413</v>
      </c>
    </row>
    <row r="22" spans="1:25" ht="18.75" customHeight="1">
      <c r="A22" s="190" t="s">
        <v>245</v>
      </c>
      <c r="B22" s="188">
        <v>6486</v>
      </c>
      <c r="C22" s="184">
        <v>8244</v>
      </c>
      <c r="D22" s="185">
        <v>0</v>
      </c>
      <c r="E22" s="184">
        <v>0</v>
      </c>
      <c r="F22" s="183">
        <f t="shared" si="0"/>
        <v>14730</v>
      </c>
      <c r="G22" s="187">
        <f t="shared" si="1"/>
        <v>0.022234532810653254</v>
      </c>
      <c r="H22" s="186">
        <v>5059</v>
      </c>
      <c r="I22" s="184">
        <v>7040</v>
      </c>
      <c r="J22" s="185"/>
      <c r="K22" s="184"/>
      <c r="L22" s="183">
        <f t="shared" si="2"/>
        <v>12099</v>
      </c>
      <c r="M22" s="189">
        <f t="shared" si="3"/>
        <v>0.2174559880981899</v>
      </c>
      <c r="N22" s="188">
        <v>77388</v>
      </c>
      <c r="O22" s="184">
        <v>77739</v>
      </c>
      <c r="P22" s="185"/>
      <c r="Q22" s="184"/>
      <c r="R22" s="183">
        <f t="shared" si="4"/>
        <v>155127</v>
      </c>
      <c r="S22" s="187">
        <f t="shared" si="5"/>
        <v>0.02227769694163656</v>
      </c>
      <c r="T22" s="186">
        <v>74545</v>
      </c>
      <c r="U22" s="184">
        <v>72896</v>
      </c>
      <c r="V22" s="185"/>
      <c r="W22" s="184"/>
      <c r="X22" s="183">
        <f t="shared" si="6"/>
        <v>147441</v>
      </c>
      <c r="Y22" s="182">
        <f t="shared" si="7"/>
        <v>0.0521293263067939</v>
      </c>
    </row>
    <row r="23" spans="1:25" ht="18.75" customHeight="1">
      <c r="A23" s="190" t="s">
        <v>246</v>
      </c>
      <c r="B23" s="188">
        <v>5160</v>
      </c>
      <c r="C23" s="184">
        <v>6235</v>
      </c>
      <c r="D23" s="185">
        <v>0</v>
      </c>
      <c r="E23" s="184">
        <v>0</v>
      </c>
      <c r="F23" s="183">
        <f t="shared" si="0"/>
        <v>11395</v>
      </c>
      <c r="G23" s="187">
        <f t="shared" si="1"/>
        <v>0.017200441369816282</v>
      </c>
      <c r="H23" s="186">
        <v>12312</v>
      </c>
      <c r="I23" s="184">
        <v>14347</v>
      </c>
      <c r="J23" s="185"/>
      <c r="K23" s="184"/>
      <c r="L23" s="183">
        <f t="shared" si="2"/>
        <v>26659</v>
      </c>
      <c r="M23" s="189" t="s">
        <v>51</v>
      </c>
      <c r="N23" s="188">
        <v>97262</v>
      </c>
      <c r="O23" s="184">
        <v>94655</v>
      </c>
      <c r="P23" s="185"/>
      <c r="Q23" s="184"/>
      <c r="R23" s="183">
        <f t="shared" si="4"/>
        <v>191917</v>
      </c>
      <c r="S23" s="187">
        <f t="shared" si="5"/>
        <v>0.027561087134722287</v>
      </c>
      <c r="T23" s="186">
        <v>191475</v>
      </c>
      <c r="U23" s="184">
        <v>180847</v>
      </c>
      <c r="V23" s="185"/>
      <c r="W23" s="184"/>
      <c r="X23" s="183">
        <f t="shared" si="6"/>
        <v>372322</v>
      </c>
      <c r="Y23" s="182">
        <f t="shared" si="7"/>
        <v>-0.484540263535327</v>
      </c>
    </row>
    <row r="24" spans="1:25" ht="18.75" customHeight="1">
      <c r="A24" s="190" t="s">
        <v>247</v>
      </c>
      <c r="B24" s="188">
        <v>4593</v>
      </c>
      <c r="C24" s="184">
        <v>6325</v>
      </c>
      <c r="D24" s="185">
        <v>0</v>
      </c>
      <c r="E24" s="184">
        <v>0</v>
      </c>
      <c r="F24" s="183">
        <f t="shared" si="0"/>
        <v>10918</v>
      </c>
      <c r="G24" s="187">
        <f t="shared" si="1"/>
        <v>0.016480422893870483</v>
      </c>
      <c r="H24" s="186">
        <v>3989</v>
      </c>
      <c r="I24" s="184">
        <v>5684</v>
      </c>
      <c r="J24" s="185"/>
      <c r="K24" s="184"/>
      <c r="L24" s="183">
        <f t="shared" si="2"/>
        <v>9673</v>
      </c>
      <c r="M24" s="189">
        <f t="shared" si="3"/>
        <v>0.12870877700816696</v>
      </c>
      <c r="N24" s="188">
        <v>67078</v>
      </c>
      <c r="O24" s="184">
        <v>64426</v>
      </c>
      <c r="P24" s="185"/>
      <c r="Q24" s="184"/>
      <c r="R24" s="183">
        <f t="shared" si="4"/>
        <v>131504</v>
      </c>
      <c r="S24" s="187">
        <f t="shared" si="5"/>
        <v>0.01888521184972941</v>
      </c>
      <c r="T24" s="186">
        <v>7332</v>
      </c>
      <c r="U24" s="184">
        <v>10379</v>
      </c>
      <c r="V24" s="185"/>
      <c r="W24" s="184"/>
      <c r="X24" s="183">
        <f t="shared" si="6"/>
        <v>17711</v>
      </c>
      <c r="Y24" s="182" t="str">
        <f t="shared" si="7"/>
        <v>  *  </v>
      </c>
    </row>
    <row r="25" spans="1:25" ht="18.75" customHeight="1">
      <c r="A25" s="190" t="s">
        <v>248</v>
      </c>
      <c r="B25" s="188">
        <v>4148</v>
      </c>
      <c r="C25" s="184">
        <v>4386</v>
      </c>
      <c r="D25" s="185">
        <v>0</v>
      </c>
      <c r="E25" s="184">
        <v>0</v>
      </c>
      <c r="F25" s="183">
        <f t="shared" si="0"/>
        <v>8534</v>
      </c>
      <c r="G25" s="187">
        <f t="shared" si="1"/>
        <v>0.012881839986837397</v>
      </c>
      <c r="H25" s="186">
        <v>3987</v>
      </c>
      <c r="I25" s="184">
        <v>4277</v>
      </c>
      <c r="J25" s="185"/>
      <c r="K25" s="184"/>
      <c r="L25" s="183">
        <f t="shared" si="2"/>
        <v>8264</v>
      </c>
      <c r="M25" s="189">
        <f t="shared" si="3"/>
        <v>0.03267182962245885</v>
      </c>
      <c r="N25" s="188">
        <v>45138</v>
      </c>
      <c r="O25" s="184">
        <v>45332</v>
      </c>
      <c r="P25" s="185"/>
      <c r="Q25" s="184"/>
      <c r="R25" s="183">
        <f t="shared" si="4"/>
        <v>90470</v>
      </c>
      <c r="S25" s="187">
        <f t="shared" si="5"/>
        <v>0.01299234332069762</v>
      </c>
      <c r="T25" s="186">
        <v>43747</v>
      </c>
      <c r="U25" s="184">
        <v>42567</v>
      </c>
      <c r="V25" s="185"/>
      <c r="W25" s="184"/>
      <c r="X25" s="183">
        <f t="shared" si="6"/>
        <v>86314</v>
      </c>
      <c r="Y25" s="182">
        <f t="shared" si="7"/>
        <v>0.04814977871492454</v>
      </c>
    </row>
    <row r="26" spans="1:25" ht="18.75" customHeight="1">
      <c r="A26" s="190" t="s">
        <v>249</v>
      </c>
      <c r="B26" s="188">
        <v>3532</v>
      </c>
      <c r="C26" s="184">
        <v>4612</v>
      </c>
      <c r="D26" s="185">
        <v>0</v>
      </c>
      <c r="E26" s="184">
        <v>0</v>
      </c>
      <c r="F26" s="183">
        <f t="shared" si="0"/>
        <v>8144</v>
      </c>
      <c r="G26" s="187">
        <f t="shared" si="1"/>
        <v>0.012293145635435173</v>
      </c>
      <c r="H26" s="186">
        <v>2488</v>
      </c>
      <c r="I26" s="184">
        <v>3504</v>
      </c>
      <c r="J26" s="185"/>
      <c r="K26" s="184"/>
      <c r="L26" s="183">
        <f t="shared" si="2"/>
        <v>5992</v>
      </c>
      <c r="M26" s="189">
        <f t="shared" si="3"/>
        <v>0.3591455273698265</v>
      </c>
      <c r="N26" s="188">
        <v>36350</v>
      </c>
      <c r="O26" s="184">
        <v>39092</v>
      </c>
      <c r="P26" s="185"/>
      <c r="Q26" s="184"/>
      <c r="R26" s="183">
        <f t="shared" si="4"/>
        <v>75442</v>
      </c>
      <c r="S26" s="187">
        <f t="shared" si="5"/>
        <v>0.010834181107550236</v>
      </c>
      <c r="T26" s="186">
        <v>14447</v>
      </c>
      <c r="U26" s="184">
        <v>16048</v>
      </c>
      <c r="V26" s="185"/>
      <c r="W26" s="184"/>
      <c r="X26" s="183">
        <f t="shared" si="6"/>
        <v>30495</v>
      </c>
      <c r="Y26" s="182">
        <f t="shared" si="7"/>
        <v>1.4739137563535007</v>
      </c>
    </row>
    <row r="27" spans="1:25" ht="18.75" customHeight="1">
      <c r="A27" s="190" t="s">
        <v>250</v>
      </c>
      <c r="B27" s="188">
        <v>2855</v>
      </c>
      <c r="C27" s="184">
        <v>4483</v>
      </c>
      <c r="D27" s="185">
        <v>0</v>
      </c>
      <c r="E27" s="184">
        <v>0</v>
      </c>
      <c r="F27" s="183">
        <f t="shared" si="0"/>
        <v>7338</v>
      </c>
      <c r="G27" s="187">
        <f t="shared" si="1"/>
        <v>0.011076510642537242</v>
      </c>
      <c r="H27" s="186">
        <v>323</v>
      </c>
      <c r="I27" s="184">
        <v>1040</v>
      </c>
      <c r="J27" s="185"/>
      <c r="K27" s="184"/>
      <c r="L27" s="183">
        <f t="shared" si="2"/>
        <v>1363</v>
      </c>
      <c r="M27" s="189">
        <f t="shared" si="3"/>
        <v>4.383712399119589</v>
      </c>
      <c r="N27" s="188">
        <v>38675</v>
      </c>
      <c r="O27" s="184">
        <v>43087</v>
      </c>
      <c r="P27" s="185"/>
      <c r="Q27" s="184"/>
      <c r="R27" s="183">
        <f t="shared" si="4"/>
        <v>81762</v>
      </c>
      <c r="S27" s="187">
        <f t="shared" si="5"/>
        <v>0.011741792578610355</v>
      </c>
      <c r="T27" s="186">
        <v>323</v>
      </c>
      <c r="U27" s="184">
        <v>1040</v>
      </c>
      <c r="V27" s="185"/>
      <c r="W27" s="184"/>
      <c r="X27" s="183">
        <f t="shared" si="6"/>
        <v>1363</v>
      </c>
      <c r="Y27" s="182" t="str">
        <f t="shared" si="7"/>
        <v>  *  </v>
      </c>
    </row>
    <row r="28" spans="1:25" ht="18.75" customHeight="1">
      <c r="A28" s="190" t="s">
        <v>209</v>
      </c>
      <c r="B28" s="188">
        <v>3387</v>
      </c>
      <c r="C28" s="184">
        <v>3792</v>
      </c>
      <c r="D28" s="185">
        <v>0</v>
      </c>
      <c r="E28" s="184">
        <v>0</v>
      </c>
      <c r="F28" s="183">
        <f t="shared" si="0"/>
        <v>7179</v>
      </c>
      <c r="G28" s="187">
        <f t="shared" si="1"/>
        <v>0.010836504483888643</v>
      </c>
      <c r="H28" s="186">
        <v>11635</v>
      </c>
      <c r="I28" s="184">
        <v>16210</v>
      </c>
      <c r="J28" s="185"/>
      <c r="K28" s="184"/>
      <c r="L28" s="183">
        <f t="shared" si="2"/>
        <v>27845</v>
      </c>
      <c r="M28" s="189">
        <f t="shared" si="3"/>
        <v>-0.7421799245825103</v>
      </c>
      <c r="N28" s="188">
        <v>44731</v>
      </c>
      <c r="O28" s="184">
        <v>42990</v>
      </c>
      <c r="P28" s="185"/>
      <c r="Q28" s="184"/>
      <c r="R28" s="183">
        <f t="shared" si="4"/>
        <v>87721</v>
      </c>
      <c r="S28" s="187">
        <f t="shared" si="5"/>
        <v>0.012597561052668464</v>
      </c>
      <c r="T28" s="186">
        <v>124999</v>
      </c>
      <c r="U28" s="184">
        <v>128116</v>
      </c>
      <c r="V28" s="185">
        <v>471</v>
      </c>
      <c r="W28" s="184">
        <v>581</v>
      </c>
      <c r="X28" s="183">
        <f t="shared" si="6"/>
        <v>254167</v>
      </c>
      <c r="Y28" s="182">
        <f t="shared" si="7"/>
        <v>-0.654868649352591</v>
      </c>
    </row>
    <row r="29" spans="1:25" ht="18.75" customHeight="1">
      <c r="A29" s="190" t="s">
        <v>251</v>
      </c>
      <c r="B29" s="188">
        <v>2422</v>
      </c>
      <c r="C29" s="184">
        <v>4092</v>
      </c>
      <c r="D29" s="185">
        <v>0</v>
      </c>
      <c r="E29" s="184">
        <v>0</v>
      </c>
      <c r="F29" s="183">
        <f t="shared" si="0"/>
        <v>6514</v>
      </c>
      <c r="G29" s="187">
        <f t="shared" si="1"/>
        <v>0.009832705141113054</v>
      </c>
      <c r="H29" s="186">
        <v>2066</v>
      </c>
      <c r="I29" s="184">
        <v>2965</v>
      </c>
      <c r="J29" s="185"/>
      <c r="K29" s="184"/>
      <c r="L29" s="183">
        <f t="shared" si="2"/>
        <v>5031</v>
      </c>
      <c r="M29" s="189">
        <f t="shared" si="3"/>
        <v>0.2947724110514809</v>
      </c>
      <c r="N29" s="188">
        <v>33110</v>
      </c>
      <c r="O29" s="184">
        <v>31231</v>
      </c>
      <c r="P29" s="185"/>
      <c r="Q29" s="184"/>
      <c r="R29" s="183">
        <f t="shared" si="4"/>
        <v>64341</v>
      </c>
      <c r="S29" s="187">
        <f t="shared" si="5"/>
        <v>0.009239973047385936</v>
      </c>
      <c r="T29" s="186">
        <v>31292</v>
      </c>
      <c r="U29" s="184">
        <v>28994</v>
      </c>
      <c r="V29" s="185"/>
      <c r="W29" s="184"/>
      <c r="X29" s="183">
        <f t="shared" si="6"/>
        <v>60286</v>
      </c>
      <c r="Y29" s="182">
        <f t="shared" si="7"/>
        <v>0.06726271439471843</v>
      </c>
    </row>
    <row r="30" spans="1:25" ht="18.75" customHeight="1">
      <c r="A30" s="190" t="s">
        <v>252</v>
      </c>
      <c r="B30" s="188">
        <v>2564</v>
      </c>
      <c r="C30" s="184">
        <v>3659</v>
      </c>
      <c r="D30" s="185">
        <v>0</v>
      </c>
      <c r="E30" s="184">
        <v>0</v>
      </c>
      <c r="F30" s="183">
        <f t="shared" si="0"/>
        <v>6223</v>
      </c>
      <c r="G30" s="187">
        <f t="shared" si="1"/>
        <v>0.00939344858660524</v>
      </c>
      <c r="H30" s="186"/>
      <c r="I30" s="184"/>
      <c r="J30" s="185"/>
      <c r="K30" s="184"/>
      <c r="L30" s="183">
        <f t="shared" si="2"/>
        <v>0</v>
      </c>
      <c r="M30" s="189" t="str">
        <f t="shared" si="3"/>
        <v>         /0</v>
      </c>
      <c r="N30" s="188">
        <v>17249</v>
      </c>
      <c r="O30" s="184">
        <v>18575</v>
      </c>
      <c r="P30" s="185"/>
      <c r="Q30" s="184"/>
      <c r="R30" s="183">
        <f t="shared" si="4"/>
        <v>35824</v>
      </c>
      <c r="S30" s="187">
        <f t="shared" si="5"/>
        <v>0.005144663503047105</v>
      </c>
      <c r="T30" s="186"/>
      <c r="U30" s="184"/>
      <c r="V30" s="185"/>
      <c r="W30" s="184"/>
      <c r="X30" s="183">
        <f t="shared" si="6"/>
        <v>0</v>
      </c>
      <c r="Y30" s="182" t="str">
        <f t="shared" si="7"/>
        <v>         /0</v>
      </c>
    </row>
    <row r="31" spans="1:25" ht="18.75" customHeight="1">
      <c r="A31" s="190" t="s">
        <v>253</v>
      </c>
      <c r="B31" s="188">
        <v>2777</v>
      </c>
      <c r="C31" s="184">
        <v>3423</v>
      </c>
      <c r="D31" s="185">
        <v>0</v>
      </c>
      <c r="E31" s="184">
        <v>0</v>
      </c>
      <c r="F31" s="183">
        <f t="shared" si="0"/>
        <v>6200</v>
      </c>
      <c r="G31" s="187">
        <f t="shared" si="1"/>
        <v>0.009358730714599469</v>
      </c>
      <c r="H31" s="186">
        <v>2368</v>
      </c>
      <c r="I31" s="184">
        <v>3253</v>
      </c>
      <c r="J31" s="185"/>
      <c r="K31" s="184"/>
      <c r="L31" s="183">
        <f t="shared" si="2"/>
        <v>5621</v>
      </c>
      <c r="M31" s="189">
        <f t="shared" si="3"/>
        <v>0.10300658245863725</v>
      </c>
      <c r="N31" s="188">
        <v>27890</v>
      </c>
      <c r="O31" s="184">
        <v>27418</v>
      </c>
      <c r="P31" s="185"/>
      <c r="Q31" s="184"/>
      <c r="R31" s="183">
        <f t="shared" si="4"/>
        <v>55308</v>
      </c>
      <c r="S31" s="187">
        <f t="shared" si="5"/>
        <v>0.007942749247055864</v>
      </c>
      <c r="T31" s="186">
        <v>21159</v>
      </c>
      <c r="U31" s="184">
        <v>21004</v>
      </c>
      <c r="V31" s="185"/>
      <c r="W31" s="184"/>
      <c r="X31" s="183">
        <f t="shared" si="6"/>
        <v>42163</v>
      </c>
      <c r="Y31" s="182">
        <f t="shared" si="7"/>
        <v>0.3117662405426558</v>
      </c>
    </row>
    <row r="32" spans="1:25" ht="18.75" customHeight="1">
      <c r="A32" s="190" t="s">
        <v>254</v>
      </c>
      <c r="B32" s="188">
        <v>1907</v>
      </c>
      <c r="C32" s="184">
        <v>3481</v>
      </c>
      <c r="D32" s="185">
        <v>0</v>
      </c>
      <c r="E32" s="184">
        <v>0</v>
      </c>
      <c r="F32" s="183">
        <f t="shared" si="0"/>
        <v>5388</v>
      </c>
      <c r="G32" s="187">
        <f t="shared" si="1"/>
        <v>0.00813303888552612</v>
      </c>
      <c r="H32" s="186">
        <v>3431</v>
      </c>
      <c r="I32" s="184">
        <v>5393</v>
      </c>
      <c r="J32" s="185"/>
      <c r="K32" s="184"/>
      <c r="L32" s="183">
        <f t="shared" si="2"/>
        <v>8824</v>
      </c>
      <c r="M32" s="189">
        <f t="shared" si="3"/>
        <v>-0.3893925657298277</v>
      </c>
      <c r="N32" s="188">
        <v>32899</v>
      </c>
      <c r="O32" s="184">
        <v>36719</v>
      </c>
      <c r="P32" s="185"/>
      <c r="Q32" s="184"/>
      <c r="R32" s="183">
        <f t="shared" si="4"/>
        <v>69618</v>
      </c>
      <c r="S32" s="187">
        <f t="shared" si="5"/>
        <v>0.009997799903839139</v>
      </c>
      <c r="T32" s="186">
        <v>4332</v>
      </c>
      <c r="U32" s="184">
        <v>6494</v>
      </c>
      <c r="V32" s="185"/>
      <c r="W32" s="184"/>
      <c r="X32" s="183">
        <f t="shared" si="6"/>
        <v>10826</v>
      </c>
      <c r="Y32" s="182" t="str">
        <f t="shared" si="7"/>
        <v>  *  </v>
      </c>
    </row>
    <row r="33" spans="1:25" ht="18.75" customHeight="1">
      <c r="A33" s="190" t="s">
        <v>255</v>
      </c>
      <c r="B33" s="188">
        <v>1091</v>
      </c>
      <c r="C33" s="184">
        <v>1260</v>
      </c>
      <c r="D33" s="185">
        <v>388</v>
      </c>
      <c r="E33" s="184">
        <v>343</v>
      </c>
      <c r="F33" s="183">
        <f t="shared" si="0"/>
        <v>3082</v>
      </c>
      <c r="G33" s="187">
        <f t="shared" si="1"/>
        <v>0.004652194848773478</v>
      </c>
      <c r="H33" s="186">
        <v>1145</v>
      </c>
      <c r="I33" s="184">
        <v>1188</v>
      </c>
      <c r="J33" s="185">
        <v>406</v>
      </c>
      <c r="K33" s="184">
        <v>372</v>
      </c>
      <c r="L33" s="183">
        <f t="shared" si="2"/>
        <v>3111</v>
      </c>
      <c r="M33" s="189">
        <f t="shared" si="3"/>
        <v>-0.009321761491481784</v>
      </c>
      <c r="N33" s="188">
        <v>10850</v>
      </c>
      <c r="O33" s="184">
        <v>10969</v>
      </c>
      <c r="P33" s="185">
        <v>7603</v>
      </c>
      <c r="Q33" s="184">
        <v>7216</v>
      </c>
      <c r="R33" s="183">
        <f t="shared" si="4"/>
        <v>36638</v>
      </c>
      <c r="S33" s="187">
        <f t="shared" si="5"/>
        <v>0.005261561562769088</v>
      </c>
      <c r="T33" s="186">
        <v>8535</v>
      </c>
      <c r="U33" s="184">
        <v>8669</v>
      </c>
      <c r="V33" s="185">
        <v>10386</v>
      </c>
      <c r="W33" s="184">
        <v>10319</v>
      </c>
      <c r="X33" s="183">
        <f t="shared" si="6"/>
        <v>37909</v>
      </c>
      <c r="Y33" s="182">
        <f t="shared" si="7"/>
        <v>-0.03352765833970828</v>
      </c>
    </row>
    <row r="34" spans="1:25" ht="18.75" customHeight="1" thickBot="1">
      <c r="A34" s="181" t="s">
        <v>229</v>
      </c>
      <c r="B34" s="179">
        <v>2606</v>
      </c>
      <c r="C34" s="175">
        <v>2810</v>
      </c>
      <c r="D34" s="176">
        <v>45</v>
      </c>
      <c r="E34" s="175">
        <v>56</v>
      </c>
      <c r="F34" s="174">
        <f t="shared" si="0"/>
        <v>5517</v>
      </c>
      <c r="G34" s="178">
        <f t="shared" si="1"/>
        <v>0.008327760863297624</v>
      </c>
      <c r="H34" s="177">
        <v>3010</v>
      </c>
      <c r="I34" s="175">
        <v>4487</v>
      </c>
      <c r="J34" s="176">
        <v>310</v>
      </c>
      <c r="K34" s="175">
        <v>417</v>
      </c>
      <c r="L34" s="174">
        <f t="shared" si="2"/>
        <v>8224</v>
      </c>
      <c r="M34" s="180">
        <f t="shared" si="3"/>
        <v>-0.3291585603112841</v>
      </c>
      <c r="N34" s="179">
        <v>27242</v>
      </c>
      <c r="O34" s="175">
        <v>27143</v>
      </c>
      <c r="P34" s="176">
        <v>3702</v>
      </c>
      <c r="Q34" s="175">
        <v>3621</v>
      </c>
      <c r="R34" s="174">
        <f t="shared" si="4"/>
        <v>61708</v>
      </c>
      <c r="S34" s="178">
        <f t="shared" si="5"/>
        <v>0.008861849470914212</v>
      </c>
      <c r="T34" s="177">
        <v>165406</v>
      </c>
      <c r="U34" s="175">
        <v>117819</v>
      </c>
      <c r="V34" s="176">
        <v>3461</v>
      </c>
      <c r="W34" s="175">
        <v>3410</v>
      </c>
      <c r="X34" s="174">
        <f t="shared" si="6"/>
        <v>290096</v>
      </c>
      <c r="Y34" s="173">
        <f t="shared" si="7"/>
        <v>-0.7872842093651756</v>
      </c>
    </row>
    <row r="35" ht="16.5" thickTop="1">
      <c r="A35" s="172" t="s">
        <v>44</v>
      </c>
    </row>
    <row r="36" ht="15.75">
      <c r="A36" s="172" t="s">
        <v>43</v>
      </c>
    </row>
  </sheetData>
  <sheetProtection/>
  <mergeCells count="26">
    <mergeCell ref="N6:R6"/>
    <mergeCell ref="T6:X6"/>
    <mergeCell ref="M6:M8"/>
    <mergeCell ref="S6:S8"/>
    <mergeCell ref="B5:M5"/>
    <mergeCell ref="N5:Y5"/>
    <mergeCell ref="F7:F8"/>
    <mergeCell ref="H6:L6"/>
    <mergeCell ref="R7:R8"/>
    <mergeCell ref="X7:X8"/>
    <mergeCell ref="X1:Y1"/>
    <mergeCell ref="A3:Y3"/>
    <mergeCell ref="A5:A8"/>
    <mergeCell ref="G6:G8"/>
    <mergeCell ref="B6:F6"/>
    <mergeCell ref="Y6:Y8"/>
    <mergeCell ref="D7:E7"/>
    <mergeCell ref="B7:C7"/>
    <mergeCell ref="V7:W7"/>
    <mergeCell ref="A4:Y4"/>
    <mergeCell ref="H7:I7"/>
    <mergeCell ref="J7:K7"/>
    <mergeCell ref="L7:L8"/>
    <mergeCell ref="N7:O7"/>
    <mergeCell ref="P7:Q7"/>
    <mergeCell ref="T7:U7"/>
  </mergeCells>
  <conditionalFormatting sqref="Y35:Y65536 M35:M65536 Y3 M3 M5:M8 Y5:Y8">
    <cfRule type="cellIs" priority="3" dxfId="75" operator="lessThan" stopIfTrue="1">
      <formula>0</formula>
    </cfRule>
  </conditionalFormatting>
  <conditionalFormatting sqref="M9:M34 Y9:Y34">
    <cfRule type="cellIs" priority="4" dxfId="75" operator="lessThan" stopIfTrue="1">
      <formula>0</formula>
    </cfRule>
    <cfRule type="cellIs" priority="5" dxfId="77" operator="greaterThanOrEqual" stopIfTrue="1">
      <formula>0</formula>
    </cfRule>
  </conditionalFormatting>
  <conditionalFormatting sqref="G6:G8">
    <cfRule type="cellIs" priority="2" dxfId="75" operator="lessThan" stopIfTrue="1">
      <formula>0</formula>
    </cfRule>
  </conditionalFormatting>
  <conditionalFormatting sqref="S6:S8">
    <cfRule type="cellIs" priority="1" dxfId="75" operator="lessThan" stopIfTrue="1">
      <formula>0</formula>
    </cfRule>
  </conditionalFormatting>
  <hyperlinks>
    <hyperlink ref="X1:Y1" location="INDICE!A1" display="Volver al Indice"/>
  </hyperlinks>
  <printOptions/>
  <pageMargins left="0.2" right="0.22" top="0.54" bottom="0.1968503937007874" header="0.15748031496062992" footer="0.15748031496062992"/>
  <pageSetup horizontalDpi="600" verticalDpi="600" orientation="landscape" scale="4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0"/>
  </sheetPr>
  <dimension ref="A1:Y43"/>
  <sheetViews>
    <sheetView showGridLines="0" zoomScale="80" zoomScaleNormal="80" zoomScalePageLayoutView="0" workbookViewId="0" topLeftCell="A1">
      <selection activeCell="H23" sqref="H23"/>
    </sheetView>
  </sheetViews>
  <sheetFormatPr defaultColWidth="8.00390625" defaultRowHeight="15"/>
  <cols>
    <col min="1" max="1" width="24.8515625" style="171" customWidth="1"/>
    <col min="2" max="2" width="9.140625" style="171" customWidth="1"/>
    <col min="3" max="3" width="10.7109375" style="171" customWidth="1"/>
    <col min="4" max="4" width="8.57421875" style="171" bestFit="1" customWidth="1"/>
    <col min="5" max="5" width="10.57421875" style="171" bestFit="1" customWidth="1"/>
    <col min="6" max="6" width="10.140625" style="171" customWidth="1"/>
    <col min="7" max="7" width="11.28125" style="171" bestFit="1" customWidth="1"/>
    <col min="8" max="8" width="10.00390625" style="171" customWidth="1"/>
    <col min="9" max="9" width="10.421875" style="171" bestFit="1" customWidth="1"/>
    <col min="10" max="10" width="9.00390625" style="171" bestFit="1" customWidth="1"/>
    <col min="11" max="11" width="10.57421875" style="171" bestFit="1" customWidth="1"/>
    <col min="12" max="12" width="9.421875" style="171" customWidth="1"/>
    <col min="13" max="13" width="9.57421875" style="171" customWidth="1"/>
    <col min="14" max="14" width="10.7109375" style="171" customWidth="1"/>
    <col min="15" max="15" width="12.421875" style="171" bestFit="1" customWidth="1"/>
    <col min="16" max="16" width="9.421875" style="171" customWidth="1"/>
    <col min="17" max="17" width="10.57421875" style="171" bestFit="1" customWidth="1"/>
    <col min="18" max="18" width="10.421875" style="171" bestFit="1" customWidth="1"/>
    <col min="19" max="19" width="11.28125" style="171" bestFit="1" customWidth="1"/>
    <col min="20" max="20" width="10.421875" style="171" bestFit="1" customWidth="1"/>
    <col min="21" max="21" width="10.28125" style="171" customWidth="1"/>
    <col min="22" max="22" width="9.421875" style="171" customWidth="1"/>
    <col min="23" max="23" width="10.28125" style="171" customWidth="1"/>
    <col min="24" max="24" width="10.57421875" style="171" customWidth="1"/>
    <col min="25" max="25" width="9.8515625" style="171" bestFit="1" customWidth="1"/>
    <col min="26" max="16384" width="8.00390625" style="171" customWidth="1"/>
  </cols>
  <sheetData>
    <row r="1" spans="24:25" ht="18.75" thickBot="1">
      <c r="X1" s="672" t="s">
        <v>28</v>
      </c>
      <c r="Y1" s="673"/>
    </row>
    <row r="2" ht="5.25" customHeight="1" thickBot="1"/>
    <row r="3" spans="1:25" ht="24.75" customHeight="1" thickTop="1">
      <c r="A3" s="674" t="s">
        <v>48</v>
      </c>
      <c r="B3" s="675"/>
      <c r="C3" s="675"/>
      <c r="D3" s="675"/>
      <c r="E3" s="675"/>
      <c r="F3" s="675"/>
      <c r="G3" s="675"/>
      <c r="H3" s="675"/>
      <c r="I3" s="675"/>
      <c r="J3" s="675"/>
      <c r="K3" s="675"/>
      <c r="L3" s="675"/>
      <c r="M3" s="675"/>
      <c r="N3" s="675"/>
      <c r="O3" s="675"/>
      <c r="P3" s="675"/>
      <c r="Q3" s="675"/>
      <c r="R3" s="675"/>
      <c r="S3" s="675"/>
      <c r="T3" s="675"/>
      <c r="U3" s="675"/>
      <c r="V3" s="675"/>
      <c r="W3" s="675"/>
      <c r="X3" s="675"/>
      <c r="Y3" s="676"/>
    </row>
    <row r="4" spans="1:25" ht="21" customHeight="1" thickBot="1">
      <c r="A4" s="701" t="s">
        <v>46</v>
      </c>
      <c r="B4" s="702"/>
      <c r="C4" s="702"/>
      <c r="D4" s="702"/>
      <c r="E4" s="702"/>
      <c r="F4" s="702"/>
      <c r="G4" s="702"/>
      <c r="H4" s="702"/>
      <c r="I4" s="702"/>
      <c r="J4" s="702"/>
      <c r="K4" s="702"/>
      <c r="L4" s="702"/>
      <c r="M4" s="702"/>
      <c r="N4" s="702"/>
      <c r="O4" s="702"/>
      <c r="P4" s="702"/>
      <c r="Q4" s="702"/>
      <c r="R4" s="702"/>
      <c r="S4" s="702"/>
      <c r="T4" s="702"/>
      <c r="U4" s="702"/>
      <c r="V4" s="702"/>
      <c r="W4" s="702"/>
      <c r="X4" s="702"/>
      <c r="Y4" s="703"/>
    </row>
    <row r="5" spans="1:25" s="217" customFormat="1" ht="19.5" customHeight="1" thickBot="1" thickTop="1">
      <c r="A5" s="697" t="s">
        <v>45</v>
      </c>
      <c r="B5" s="692" t="s">
        <v>37</v>
      </c>
      <c r="C5" s="693"/>
      <c r="D5" s="693"/>
      <c r="E5" s="693"/>
      <c r="F5" s="693"/>
      <c r="G5" s="693"/>
      <c r="H5" s="693"/>
      <c r="I5" s="693"/>
      <c r="J5" s="694"/>
      <c r="K5" s="694"/>
      <c r="L5" s="694"/>
      <c r="M5" s="695"/>
      <c r="N5" s="696" t="s">
        <v>36</v>
      </c>
      <c r="O5" s="693"/>
      <c r="P5" s="693"/>
      <c r="Q5" s="693"/>
      <c r="R5" s="693"/>
      <c r="S5" s="693"/>
      <c r="T5" s="693"/>
      <c r="U5" s="693"/>
      <c r="V5" s="693"/>
      <c r="W5" s="693"/>
      <c r="X5" s="693"/>
      <c r="Y5" s="695"/>
    </row>
    <row r="6" spans="1:25" s="216" customFormat="1" ht="26.25" customHeight="1" thickBot="1">
      <c r="A6" s="698"/>
      <c r="B6" s="684" t="s">
        <v>202</v>
      </c>
      <c r="C6" s="685"/>
      <c r="D6" s="685"/>
      <c r="E6" s="685"/>
      <c r="F6" s="686"/>
      <c r="G6" s="681" t="s">
        <v>35</v>
      </c>
      <c r="H6" s="684" t="s">
        <v>203</v>
      </c>
      <c r="I6" s="685"/>
      <c r="J6" s="685"/>
      <c r="K6" s="685"/>
      <c r="L6" s="686"/>
      <c r="M6" s="681" t="s">
        <v>34</v>
      </c>
      <c r="N6" s="691" t="s">
        <v>205</v>
      </c>
      <c r="O6" s="685"/>
      <c r="P6" s="685"/>
      <c r="Q6" s="685"/>
      <c r="R6" s="685"/>
      <c r="S6" s="681" t="s">
        <v>35</v>
      </c>
      <c r="T6" s="691" t="s">
        <v>206</v>
      </c>
      <c r="U6" s="685"/>
      <c r="V6" s="685"/>
      <c r="W6" s="685"/>
      <c r="X6" s="685"/>
      <c r="Y6" s="681" t="s">
        <v>34</v>
      </c>
    </row>
    <row r="7" spans="1:25" s="211" customFormat="1" ht="26.25" customHeight="1">
      <c r="A7" s="699"/>
      <c r="B7" s="664" t="s">
        <v>22</v>
      </c>
      <c r="C7" s="665"/>
      <c r="D7" s="666" t="s">
        <v>21</v>
      </c>
      <c r="E7" s="667"/>
      <c r="F7" s="668" t="s">
        <v>17</v>
      </c>
      <c r="G7" s="682"/>
      <c r="H7" s="664" t="s">
        <v>22</v>
      </c>
      <c r="I7" s="665"/>
      <c r="J7" s="666" t="s">
        <v>21</v>
      </c>
      <c r="K7" s="667"/>
      <c r="L7" s="668" t="s">
        <v>17</v>
      </c>
      <c r="M7" s="682"/>
      <c r="N7" s="665" t="s">
        <v>22</v>
      </c>
      <c r="O7" s="665"/>
      <c r="P7" s="670" t="s">
        <v>21</v>
      </c>
      <c r="Q7" s="665"/>
      <c r="R7" s="668" t="s">
        <v>17</v>
      </c>
      <c r="S7" s="682"/>
      <c r="T7" s="671" t="s">
        <v>22</v>
      </c>
      <c r="U7" s="667"/>
      <c r="V7" s="666" t="s">
        <v>21</v>
      </c>
      <c r="W7" s="687"/>
      <c r="X7" s="668" t="s">
        <v>17</v>
      </c>
      <c r="Y7" s="682"/>
    </row>
    <row r="8" spans="1:25" s="211" customFormat="1" ht="15.75" thickBot="1">
      <c r="A8" s="700"/>
      <c r="B8" s="214" t="s">
        <v>32</v>
      </c>
      <c r="C8" s="212" t="s">
        <v>31</v>
      </c>
      <c r="D8" s="213" t="s">
        <v>32</v>
      </c>
      <c r="E8" s="212" t="s">
        <v>31</v>
      </c>
      <c r="F8" s="669"/>
      <c r="G8" s="683"/>
      <c r="H8" s="214" t="s">
        <v>32</v>
      </c>
      <c r="I8" s="212" t="s">
        <v>31</v>
      </c>
      <c r="J8" s="213" t="s">
        <v>32</v>
      </c>
      <c r="K8" s="212" t="s">
        <v>31</v>
      </c>
      <c r="L8" s="669"/>
      <c r="M8" s="683"/>
      <c r="N8" s="214" t="s">
        <v>32</v>
      </c>
      <c r="O8" s="212" t="s">
        <v>31</v>
      </c>
      <c r="P8" s="213" t="s">
        <v>32</v>
      </c>
      <c r="Q8" s="212" t="s">
        <v>31</v>
      </c>
      <c r="R8" s="669"/>
      <c r="S8" s="683"/>
      <c r="T8" s="214" t="s">
        <v>32</v>
      </c>
      <c r="U8" s="212" t="s">
        <v>31</v>
      </c>
      <c r="V8" s="213" t="s">
        <v>32</v>
      </c>
      <c r="W8" s="212" t="s">
        <v>31</v>
      </c>
      <c r="X8" s="669"/>
      <c r="Y8" s="683"/>
    </row>
    <row r="9" spans="1:25" s="218" customFormat="1" ht="18" customHeight="1" thickBot="1" thickTop="1">
      <c r="A9" s="228" t="s">
        <v>24</v>
      </c>
      <c r="B9" s="227">
        <f>SUM(B10:B40)</f>
        <v>23630.952999999994</v>
      </c>
      <c r="C9" s="221">
        <f>SUM(C10:C40)</f>
        <v>19559.735999999997</v>
      </c>
      <c r="D9" s="222">
        <f>SUM(D10:D40)</f>
        <v>2184.18</v>
      </c>
      <c r="E9" s="221">
        <f>SUM(E10:E40)</f>
        <v>1650.569</v>
      </c>
      <c r="F9" s="220">
        <f aca="true" t="shared" si="0" ref="F9:F40">SUM(B9:E9)</f>
        <v>47025.437999999995</v>
      </c>
      <c r="G9" s="224">
        <f aca="true" t="shared" si="1" ref="G9:G40">F9/$F$9</f>
        <v>1</v>
      </c>
      <c r="H9" s="223">
        <f>SUM(H10:H40)</f>
        <v>21029.969</v>
      </c>
      <c r="I9" s="221">
        <f>SUM(I10:I40)</f>
        <v>18061.469</v>
      </c>
      <c r="J9" s="222">
        <f>SUM(J10:J40)</f>
        <v>4626.323</v>
      </c>
      <c r="K9" s="221">
        <f>SUM(K10:K40)</f>
        <v>3374.7120000000004</v>
      </c>
      <c r="L9" s="220">
        <f aca="true" t="shared" si="2" ref="L9:L40">SUM(H9:K9)</f>
        <v>47092.473</v>
      </c>
      <c r="M9" s="226">
        <f aca="true" t="shared" si="3" ref="M9:M40">IF(ISERROR(F9/L9-1),"         /0",(F9/L9-1))</f>
        <v>-0.001423475891784265</v>
      </c>
      <c r="N9" s="225">
        <f>SUM(N10:N40)</f>
        <v>283689.1999999999</v>
      </c>
      <c r="O9" s="221">
        <f>SUM(O10:O40)</f>
        <v>192881.67</v>
      </c>
      <c r="P9" s="222">
        <f>SUM(P10:P40)</f>
        <v>42515.892</v>
      </c>
      <c r="Q9" s="221">
        <f>SUM(Q10:Q40)</f>
        <v>27682.483</v>
      </c>
      <c r="R9" s="220">
        <f aca="true" t="shared" si="4" ref="R9:R40">SUM(N9:Q9)</f>
        <v>546769.2449999999</v>
      </c>
      <c r="S9" s="224">
        <f aca="true" t="shared" si="5" ref="S9:S40">R9/$R$9</f>
        <v>1</v>
      </c>
      <c r="T9" s="223">
        <f>SUM(T10:T40)</f>
        <v>286101.13500000007</v>
      </c>
      <c r="U9" s="221">
        <f>SUM(U10:U40)</f>
        <v>199812.77600000004</v>
      </c>
      <c r="V9" s="222">
        <f>SUM(V10:V40)</f>
        <v>35689.107</v>
      </c>
      <c r="W9" s="221">
        <f>SUM(W10:W40)</f>
        <v>18211.627999999997</v>
      </c>
      <c r="X9" s="220">
        <f aca="true" t="shared" si="6" ref="X9:X40">SUM(T9:W9)</f>
        <v>539814.6460000001</v>
      </c>
      <c r="Y9" s="219">
        <f>IF(ISERROR(R9/X9-1),"         /0",(R9/X9-1))</f>
        <v>0.012883309209064775</v>
      </c>
    </row>
    <row r="10" spans="1:25" ht="18.75" customHeight="1" thickTop="1">
      <c r="A10" s="199" t="s">
        <v>234</v>
      </c>
      <c r="B10" s="197">
        <v>5514.213</v>
      </c>
      <c r="C10" s="193">
        <v>5555.609</v>
      </c>
      <c r="D10" s="194">
        <v>0</v>
      </c>
      <c r="E10" s="193">
        <v>0</v>
      </c>
      <c r="F10" s="192">
        <f t="shared" si="0"/>
        <v>11069.822</v>
      </c>
      <c r="G10" s="196">
        <f t="shared" si="1"/>
        <v>0.23540072077584906</v>
      </c>
      <c r="H10" s="195">
        <v>4381.497</v>
      </c>
      <c r="I10" s="193">
        <v>5360.415</v>
      </c>
      <c r="J10" s="194"/>
      <c r="K10" s="193"/>
      <c r="L10" s="192">
        <f t="shared" si="2"/>
        <v>9741.912</v>
      </c>
      <c r="M10" s="198">
        <f t="shared" si="3"/>
        <v>0.13630897096996963</v>
      </c>
      <c r="N10" s="197">
        <v>55163.065999999984</v>
      </c>
      <c r="O10" s="193">
        <v>54363.294999999984</v>
      </c>
      <c r="P10" s="194"/>
      <c r="Q10" s="193"/>
      <c r="R10" s="192">
        <f t="shared" si="4"/>
        <v>109526.36099999998</v>
      </c>
      <c r="S10" s="196">
        <f t="shared" si="5"/>
        <v>0.2003155115280853</v>
      </c>
      <c r="T10" s="195">
        <v>64681.612</v>
      </c>
      <c r="U10" s="193">
        <v>64249.392000000014</v>
      </c>
      <c r="V10" s="194"/>
      <c r="W10" s="193"/>
      <c r="X10" s="192">
        <f t="shared" si="6"/>
        <v>128931.00400000002</v>
      </c>
      <c r="Y10" s="191">
        <f aca="true" t="shared" si="7" ref="Y10:Y40">IF(ISERROR(R10/X10-1),"         /0",IF(R10/X10&gt;5,"  *  ",(R10/X10-1)))</f>
        <v>-0.15050408666638504</v>
      </c>
    </row>
    <row r="11" spans="1:25" ht="18.75" customHeight="1">
      <c r="A11" s="190" t="s">
        <v>256</v>
      </c>
      <c r="B11" s="188">
        <v>4689.87</v>
      </c>
      <c r="C11" s="184">
        <v>3910.619</v>
      </c>
      <c r="D11" s="185">
        <v>28.823</v>
      </c>
      <c r="E11" s="184">
        <v>1</v>
      </c>
      <c r="F11" s="183">
        <f t="shared" si="0"/>
        <v>8630.312</v>
      </c>
      <c r="G11" s="187">
        <f t="shared" si="1"/>
        <v>0.18352432995945728</v>
      </c>
      <c r="H11" s="186">
        <v>2464.794</v>
      </c>
      <c r="I11" s="184">
        <v>1864.981</v>
      </c>
      <c r="J11" s="185"/>
      <c r="K11" s="184">
        <v>41.604</v>
      </c>
      <c r="L11" s="183">
        <f t="shared" si="2"/>
        <v>4371.379</v>
      </c>
      <c r="M11" s="189">
        <f t="shared" si="3"/>
        <v>0.9742767671254311</v>
      </c>
      <c r="N11" s="188">
        <v>55878.03299999999</v>
      </c>
      <c r="O11" s="184">
        <v>23464.094</v>
      </c>
      <c r="P11" s="185">
        <v>1858.3660000000002</v>
      </c>
      <c r="Q11" s="184">
        <v>3693.4379999999996</v>
      </c>
      <c r="R11" s="183">
        <f t="shared" si="4"/>
        <v>84893.93099999998</v>
      </c>
      <c r="S11" s="187">
        <f t="shared" si="5"/>
        <v>0.15526464185087807</v>
      </c>
      <c r="T11" s="186">
        <v>31180.432</v>
      </c>
      <c r="U11" s="184">
        <v>11339.348999999998</v>
      </c>
      <c r="V11" s="185">
        <v>56.257</v>
      </c>
      <c r="W11" s="184">
        <v>1330.697</v>
      </c>
      <c r="X11" s="183">
        <f t="shared" si="6"/>
        <v>43906.735</v>
      </c>
      <c r="Y11" s="182">
        <f t="shared" si="7"/>
        <v>0.9335058960772187</v>
      </c>
    </row>
    <row r="12" spans="1:25" ht="18.75" customHeight="1">
      <c r="A12" s="190" t="s">
        <v>257</v>
      </c>
      <c r="B12" s="188">
        <v>2234.173</v>
      </c>
      <c r="C12" s="184">
        <v>1565.268</v>
      </c>
      <c r="D12" s="185">
        <v>0</v>
      </c>
      <c r="E12" s="184">
        <v>0</v>
      </c>
      <c r="F12" s="183">
        <f t="shared" si="0"/>
        <v>3799.441</v>
      </c>
      <c r="G12" s="187">
        <f t="shared" si="1"/>
        <v>0.08079544096963011</v>
      </c>
      <c r="H12" s="186">
        <v>2684.221</v>
      </c>
      <c r="I12" s="184">
        <v>1997.247</v>
      </c>
      <c r="J12" s="185"/>
      <c r="K12" s="184"/>
      <c r="L12" s="183">
        <f t="shared" si="2"/>
        <v>4681.468</v>
      </c>
      <c r="M12" s="189">
        <f t="shared" si="3"/>
        <v>-0.18840820870718333</v>
      </c>
      <c r="N12" s="188">
        <v>35713.15399999999</v>
      </c>
      <c r="O12" s="184">
        <v>22839.916999999994</v>
      </c>
      <c r="P12" s="185"/>
      <c r="Q12" s="184"/>
      <c r="R12" s="183">
        <f t="shared" si="4"/>
        <v>58553.07099999998</v>
      </c>
      <c r="S12" s="187">
        <f t="shared" si="5"/>
        <v>0.10708918165285612</v>
      </c>
      <c r="T12" s="186">
        <v>39511.679000000004</v>
      </c>
      <c r="U12" s="184">
        <v>26280.703999999998</v>
      </c>
      <c r="V12" s="185"/>
      <c r="W12" s="184"/>
      <c r="X12" s="183">
        <f t="shared" si="6"/>
        <v>65792.383</v>
      </c>
      <c r="Y12" s="182">
        <f t="shared" si="7"/>
        <v>-0.11003267657898974</v>
      </c>
    </row>
    <row r="13" spans="1:25" ht="18.75" customHeight="1">
      <c r="A13" s="190" t="s">
        <v>208</v>
      </c>
      <c r="B13" s="188">
        <v>1858.8010000000004</v>
      </c>
      <c r="C13" s="184">
        <v>1439.9799999999998</v>
      </c>
      <c r="D13" s="185">
        <v>0</v>
      </c>
      <c r="E13" s="184">
        <v>0</v>
      </c>
      <c r="F13" s="183">
        <f aca="true" t="shared" si="8" ref="F13:F18">SUM(B13:E13)</f>
        <v>3298.781</v>
      </c>
      <c r="G13" s="187">
        <f aca="true" t="shared" si="9" ref="G13:G18">F13/$F$9</f>
        <v>0.07014886283462156</v>
      </c>
      <c r="H13" s="186">
        <v>1617.4920000000002</v>
      </c>
      <c r="I13" s="184">
        <v>1320.2969999999998</v>
      </c>
      <c r="J13" s="185">
        <v>10.105</v>
      </c>
      <c r="K13" s="184">
        <v>13.236999999999998</v>
      </c>
      <c r="L13" s="183">
        <f aca="true" t="shared" si="10" ref="L13:L18">SUM(H13:K13)</f>
        <v>2961.131</v>
      </c>
      <c r="M13" s="189">
        <f aca="true" t="shared" si="11" ref="M13:M18">IF(ISERROR(F13/L13-1),"         /0",(F13/L13-1))</f>
        <v>0.1140273767016724</v>
      </c>
      <c r="N13" s="188">
        <v>19280.716</v>
      </c>
      <c r="O13" s="184">
        <v>15306.846000000003</v>
      </c>
      <c r="P13" s="185">
        <v>17.959999999999997</v>
      </c>
      <c r="Q13" s="184">
        <v>9.966999999999999</v>
      </c>
      <c r="R13" s="183">
        <f aca="true" t="shared" si="12" ref="R13:R18">SUM(N13:Q13)</f>
        <v>34615.489</v>
      </c>
      <c r="S13" s="187">
        <f aca="true" t="shared" si="13" ref="S13:S18">R13/$R$9</f>
        <v>0.06330913692850447</v>
      </c>
      <c r="T13" s="186">
        <v>22296.68799999999</v>
      </c>
      <c r="U13" s="184">
        <v>20091.248000000014</v>
      </c>
      <c r="V13" s="185">
        <v>69.472</v>
      </c>
      <c r="W13" s="184">
        <v>40.135999999999996</v>
      </c>
      <c r="X13" s="183">
        <f aca="true" t="shared" si="14" ref="X13:X18">SUM(T13:W13)</f>
        <v>42497.544</v>
      </c>
      <c r="Y13" s="182">
        <f aca="true" t="shared" si="15" ref="Y13:Y18">IF(ISERROR(R13/X13-1),"         /0",IF(R13/X13&gt;5,"  *  ",(R13/X13-1)))</f>
        <v>-0.1854708356793513</v>
      </c>
    </row>
    <row r="14" spans="1:25" ht="18.75" customHeight="1">
      <c r="A14" s="190" t="s">
        <v>231</v>
      </c>
      <c r="B14" s="188">
        <v>1193.872</v>
      </c>
      <c r="C14" s="184">
        <v>1095.18</v>
      </c>
      <c r="D14" s="185">
        <v>0</v>
      </c>
      <c r="E14" s="184">
        <v>0</v>
      </c>
      <c r="F14" s="183">
        <f t="shared" si="8"/>
        <v>2289.052</v>
      </c>
      <c r="G14" s="187">
        <f t="shared" si="9"/>
        <v>0.04867688845343664</v>
      </c>
      <c r="H14" s="186">
        <v>2318.0440000000003</v>
      </c>
      <c r="I14" s="184">
        <v>2132.182</v>
      </c>
      <c r="J14" s="185"/>
      <c r="K14" s="184"/>
      <c r="L14" s="183">
        <f t="shared" si="10"/>
        <v>4450.226000000001</v>
      </c>
      <c r="M14" s="189">
        <f t="shared" si="11"/>
        <v>-0.4856324150728525</v>
      </c>
      <c r="N14" s="188">
        <v>17946.148999999987</v>
      </c>
      <c r="O14" s="184">
        <v>14456.465999999995</v>
      </c>
      <c r="P14" s="185"/>
      <c r="Q14" s="184"/>
      <c r="R14" s="183">
        <f t="shared" si="12"/>
        <v>32402.614999999983</v>
      </c>
      <c r="S14" s="187">
        <f t="shared" si="13"/>
        <v>0.05926195611093669</v>
      </c>
      <c r="T14" s="186">
        <v>19212.265999999996</v>
      </c>
      <c r="U14" s="184">
        <v>16633.431</v>
      </c>
      <c r="V14" s="185"/>
      <c r="W14" s="184"/>
      <c r="X14" s="183">
        <f t="shared" si="14"/>
        <v>35845.697</v>
      </c>
      <c r="Y14" s="182">
        <f t="shared" si="15"/>
        <v>-0.09605286793558554</v>
      </c>
    </row>
    <row r="15" spans="1:25" ht="18.75" customHeight="1">
      <c r="A15" s="190" t="s">
        <v>258</v>
      </c>
      <c r="B15" s="188">
        <v>1322.329</v>
      </c>
      <c r="C15" s="184">
        <v>891.8430000000001</v>
      </c>
      <c r="D15" s="185">
        <v>0</v>
      </c>
      <c r="E15" s="184">
        <v>0</v>
      </c>
      <c r="F15" s="183">
        <f t="shared" si="8"/>
        <v>2214.172</v>
      </c>
      <c r="G15" s="187">
        <f t="shared" si="9"/>
        <v>0.04708455878709732</v>
      </c>
      <c r="H15" s="186">
        <v>1344.526</v>
      </c>
      <c r="I15" s="184">
        <v>870.587</v>
      </c>
      <c r="J15" s="185"/>
      <c r="K15" s="184"/>
      <c r="L15" s="183">
        <f t="shared" si="10"/>
        <v>2215.1130000000003</v>
      </c>
      <c r="M15" s="189">
        <f t="shared" si="11"/>
        <v>-0.0004248090278013983</v>
      </c>
      <c r="N15" s="188">
        <v>16175.811999999998</v>
      </c>
      <c r="O15" s="184">
        <v>9290.464000000002</v>
      </c>
      <c r="P15" s="185"/>
      <c r="Q15" s="184"/>
      <c r="R15" s="183">
        <f t="shared" si="12"/>
        <v>25466.275999999998</v>
      </c>
      <c r="S15" s="187">
        <f t="shared" si="13"/>
        <v>0.04657591156210698</v>
      </c>
      <c r="T15" s="186">
        <v>18363.004000000004</v>
      </c>
      <c r="U15" s="184">
        <v>9983.547</v>
      </c>
      <c r="V15" s="185"/>
      <c r="W15" s="184"/>
      <c r="X15" s="183">
        <f t="shared" si="14"/>
        <v>28346.551000000007</v>
      </c>
      <c r="Y15" s="182">
        <f t="shared" si="15"/>
        <v>-0.10160936334018233</v>
      </c>
    </row>
    <row r="16" spans="1:25" ht="18.75" customHeight="1">
      <c r="A16" s="190" t="s">
        <v>259</v>
      </c>
      <c r="B16" s="188">
        <v>1315.8319999999999</v>
      </c>
      <c r="C16" s="184">
        <v>638.724</v>
      </c>
      <c r="D16" s="185">
        <v>32.909</v>
      </c>
      <c r="E16" s="184">
        <v>217.906</v>
      </c>
      <c r="F16" s="183">
        <f t="shared" si="8"/>
        <v>2205.371</v>
      </c>
      <c r="G16" s="187">
        <f t="shared" si="9"/>
        <v>0.046897404762077925</v>
      </c>
      <c r="H16" s="186">
        <v>1030.0049999999999</v>
      </c>
      <c r="I16" s="184">
        <v>575.958</v>
      </c>
      <c r="J16" s="185"/>
      <c r="K16" s="184"/>
      <c r="L16" s="183">
        <f t="shared" si="10"/>
        <v>1605.9629999999997</v>
      </c>
      <c r="M16" s="189">
        <f t="shared" si="11"/>
        <v>0.37323898495793517</v>
      </c>
      <c r="N16" s="188">
        <v>17755.848</v>
      </c>
      <c r="O16" s="184">
        <v>6083.6</v>
      </c>
      <c r="P16" s="185">
        <v>1009.7969999999999</v>
      </c>
      <c r="Q16" s="184">
        <v>1703.4040000000007</v>
      </c>
      <c r="R16" s="183">
        <f t="shared" si="12"/>
        <v>26552.649000000005</v>
      </c>
      <c r="S16" s="187">
        <f t="shared" si="13"/>
        <v>0.04856280641754093</v>
      </c>
      <c r="T16" s="186">
        <v>9853.679000000002</v>
      </c>
      <c r="U16" s="184">
        <v>3731.414</v>
      </c>
      <c r="V16" s="185"/>
      <c r="W16" s="184"/>
      <c r="X16" s="183">
        <f t="shared" si="14"/>
        <v>13585.093000000003</v>
      </c>
      <c r="Y16" s="182">
        <f t="shared" si="15"/>
        <v>0.9545430421418535</v>
      </c>
    </row>
    <row r="17" spans="1:25" ht="18.75" customHeight="1">
      <c r="A17" s="190" t="s">
        <v>260</v>
      </c>
      <c r="B17" s="188">
        <v>0</v>
      </c>
      <c r="C17" s="184">
        <v>0</v>
      </c>
      <c r="D17" s="185">
        <v>941.442</v>
      </c>
      <c r="E17" s="184">
        <v>979.068</v>
      </c>
      <c r="F17" s="183">
        <f t="shared" si="8"/>
        <v>1920.51</v>
      </c>
      <c r="G17" s="187">
        <f t="shared" si="9"/>
        <v>0.040839810997613676</v>
      </c>
      <c r="H17" s="186"/>
      <c r="I17" s="184"/>
      <c r="J17" s="185">
        <v>1032.363</v>
      </c>
      <c r="K17" s="184">
        <v>1227.875</v>
      </c>
      <c r="L17" s="183">
        <f t="shared" si="10"/>
        <v>2260.2380000000003</v>
      </c>
      <c r="M17" s="189">
        <f t="shared" si="11"/>
        <v>-0.15030629517776462</v>
      </c>
      <c r="N17" s="188"/>
      <c r="O17" s="184"/>
      <c r="P17" s="185">
        <v>14298.2</v>
      </c>
      <c r="Q17" s="184">
        <v>12893.262000000002</v>
      </c>
      <c r="R17" s="183">
        <f t="shared" si="12"/>
        <v>27191.462000000003</v>
      </c>
      <c r="S17" s="187">
        <f t="shared" si="13"/>
        <v>0.04973114755201714</v>
      </c>
      <c r="T17" s="186"/>
      <c r="U17" s="184"/>
      <c r="V17" s="185">
        <v>2444.094</v>
      </c>
      <c r="W17" s="184">
        <v>3362.737</v>
      </c>
      <c r="X17" s="183">
        <f t="shared" si="14"/>
        <v>5806.831</v>
      </c>
      <c r="Y17" s="182">
        <f t="shared" si="15"/>
        <v>3.6826680507836382</v>
      </c>
    </row>
    <row r="18" spans="1:25" ht="18.75" customHeight="1">
      <c r="A18" s="190" t="s">
        <v>261</v>
      </c>
      <c r="B18" s="188">
        <v>1187.548</v>
      </c>
      <c r="C18" s="184">
        <v>719.829</v>
      </c>
      <c r="D18" s="185">
        <v>0</v>
      </c>
      <c r="E18" s="184">
        <v>0</v>
      </c>
      <c r="F18" s="183">
        <f t="shared" si="8"/>
        <v>1907.377</v>
      </c>
      <c r="G18" s="187">
        <f t="shared" si="9"/>
        <v>0.040560536618499975</v>
      </c>
      <c r="H18" s="186">
        <v>946.031</v>
      </c>
      <c r="I18" s="184">
        <v>723.067</v>
      </c>
      <c r="J18" s="185"/>
      <c r="K18" s="184"/>
      <c r="L18" s="183">
        <f t="shared" si="10"/>
        <v>1669.098</v>
      </c>
      <c r="M18" s="189">
        <f t="shared" si="11"/>
        <v>0.14275914296224657</v>
      </c>
      <c r="N18" s="188">
        <v>15781.399000000003</v>
      </c>
      <c r="O18" s="184">
        <v>10014.957999999999</v>
      </c>
      <c r="P18" s="185"/>
      <c r="Q18" s="184"/>
      <c r="R18" s="183">
        <f t="shared" si="12"/>
        <v>25796.357000000004</v>
      </c>
      <c r="S18" s="187">
        <f t="shared" si="13"/>
        <v>0.04717960499040141</v>
      </c>
      <c r="T18" s="186">
        <v>13933.149000000001</v>
      </c>
      <c r="U18" s="184">
        <v>9381.650999999998</v>
      </c>
      <c r="V18" s="185"/>
      <c r="W18" s="184"/>
      <c r="X18" s="183">
        <f t="shared" si="14"/>
        <v>23314.8</v>
      </c>
      <c r="Y18" s="182">
        <f t="shared" si="15"/>
        <v>0.10643698423319115</v>
      </c>
    </row>
    <row r="19" spans="1:25" ht="18.75" customHeight="1">
      <c r="A19" s="190" t="s">
        <v>262</v>
      </c>
      <c r="B19" s="188">
        <v>0</v>
      </c>
      <c r="C19" s="184">
        <v>0</v>
      </c>
      <c r="D19" s="185">
        <v>965.5509999999999</v>
      </c>
      <c r="E19" s="184">
        <v>327.897</v>
      </c>
      <c r="F19" s="183">
        <f aca="true" t="shared" si="16" ref="F19:F25">SUM(B19:E19)</f>
        <v>1293.4479999999999</v>
      </c>
      <c r="G19" s="187">
        <f aca="true" t="shared" si="17" ref="G19:G25">F19/$F$9</f>
        <v>0.027505283417030586</v>
      </c>
      <c r="H19" s="186"/>
      <c r="I19" s="184"/>
      <c r="J19" s="185"/>
      <c r="K19" s="184"/>
      <c r="L19" s="183">
        <f aca="true" t="shared" si="18" ref="L19:L25">SUM(H19:K19)</f>
        <v>0</v>
      </c>
      <c r="M19" s="189" t="str">
        <f aca="true" t="shared" si="19" ref="M19:M25">IF(ISERROR(F19/L19-1),"         /0",(F19/L19-1))</f>
        <v>         /0</v>
      </c>
      <c r="N19" s="188"/>
      <c r="O19" s="184"/>
      <c r="P19" s="185">
        <v>7074.888000000001</v>
      </c>
      <c r="Q19" s="184">
        <v>3674.2480000000005</v>
      </c>
      <c r="R19" s="183">
        <f aca="true" t="shared" si="20" ref="R19:R25">SUM(N19:Q19)</f>
        <v>10749.136000000002</v>
      </c>
      <c r="S19" s="187">
        <f aca="true" t="shared" si="21" ref="S19:S25">R19/$R$9</f>
        <v>0.01965936471061024</v>
      </c>
      <c r="T19" s="186"/>
      <c r="U19" s="184"/>
      <c r="V19" s="185"/>
      <c r="W19" s="184"/>
      <c r="X19" s="183">
        <f aca="true" t="shared" si="22" ref="X19:X25">SUM(T19:W19)</f>
        <v>0</v>
      </c>
      <c r="Y19" s="182" t="str">
        <f aca="true" t="shared" si="23" ref="Y19:Y25">IF(ISERROR(R19/X19-1),"         /0",IF(R19/X19&gt;5,"  *  ",(R19/X19-1)))</f>
        <v>         /0</v>
      </c>
    </row>
    <row r="20" spans="1:25" ht="18.75" customHeight="1">
      <c r="A20" s="190" t="s">
        <v>263</v>
      </c>
      <c r="B20" s="188">
        <v>725.19</v>
      </c>
      <c r="C20" s="184">
        <v>433.767</v>
      </c>
      <c r="D20" s="185">
        <v>0</v>
      </c>
      <c r="E20" s="184">
        <v>0</v>
      </c>
      <c r="F20" s="183">
        <f t="shared" si="16"/>
        <v>1158.957</v>
      </c>
      <c r="G20" s="187">
        <f t="shared" si="17"/>
        <v>0.024645320687922145</v>
      </c>
      <c r="H20" s="186"/>
      <c r="I20" s="184"/>
      <c r="J20" s="185"/>
      <c r="K20" s="184"/>
      <c r="L20" s="183">
        <f t="shared" si="18"/>
        <v>0</v>
      </c>
      <c r="M20" s="189" t="str">
        <f t="shared" si="19"/>
        <v>         /0</v>
      </c>
      <c r="N20" s="188">
        <v>2903.7180000000003</v>
      </c>
      <c r="O20" s="184">
        <v>1469.8970000000002</v>
      </c>
      <c r="P20" s="185"/>
      <c r="Q20" s="184"/>
      <c r="R20" s="183">
        <f t="shared" si="20"/>
        <v>4373.615000000001</v>
      </c>
      <c r="S20" s="187">
        <f t="shared" si="21"/>
        <v>0.007999014282524251</v>
      </c>
      <c r="T20" s="186">
        <v>0</v>
      </c>
      <c r="U20" s="184">
        <v>0</v>
      </c>
      <c r="V20" s="185">
        <v>4.693</v>
      </c>
      <c r="W20" s="184">
        <v>4.568</v>
      </c>
      <c r="X20" s="183">
        <f t="shared" si="22"/>
        <v>9.261</v>
      </c>
      <c r="Y20" s="182" t="str">
        <f t="shared" si="23"/>
        <v>  *  </v>
      </c>
    </row>
    <row r="21" spans="1:25" ht="18.75" customHeight="1">
      <c r="A21" s="190" t="s">
        <v>264</v>
      </c>
      <c r="B21" s="188">
        <v>688.911</v>
      </c>
      <c r="C21" s="184">
        <v>457.66299999999995</v>
      </c>
      <c r="D21" s="185">
        <v>0</v>
      </c>
      <c r="E21" s="184">
        <v>0</v>
      </c>
      <c r="F21" s="183">
        <f t="shared" si="16"/>
        <v>1146.5739999999998</v>
      </c>
      <c r="G21" s="187">
        <f t="shared" si="17"/>
        <v>0.024381995123575455</v>
      </c>
      <c r="H21" s="186">
        <v>413.337</v>
      </c>
      <c r="I21" s="184">
        <v>302.743</v>
      </c>
      <c r="J21" s="185"/>
      <c r="K21" s="184"/>
      <c r="L21" s="183">
        <f t="shared" si="18"/>
        <v>716.0799999999999</v>
      </c>
      <c r="M21" s="189">
        <f t="shared" si="19"/>
        <v>0.6011814322422075</v>
      </c>
      <c r="N21" s="188">
        <v>7189.494</v>
      </c>
      <c r="O21" s="184">
        <v>3565.3180000000016</v>
      </c>
      <c r="P21" s="185"/>
      <c r="Q21" s="184"/>
      <c r="R21" s="183">
        <f t="shared" si="20"/>
        <v>10754.812000000002</v>
      </c>
      <c r="S21" s="187">
        <f t="shared" si="21"/>
        <v>0.019669745689518445</v>
      </c>
      <c r="T21" s="186">
        <v>4872.0470000000005</v>
      </c>
      <c r="U21" s="184">
        <v>3006.622</v>
      </c>
      <c r="V21" s="185"/>
      <c r="W21" s="184"/>
      <c r="X21" s="183">
        <f t="shared" si="22"/>
        <v>7878.669</v>
      </c>
      <c r="Y21" s="182">
        <f t="shared" si="23"/>
        <v>0.3650544273404559</v>
      </c>
    </row>
    <row r="22" spans="1:25" ht="18.75" customHeight="1">
      <c r="A22" s="190" t="s">
        <v>236</v>
      </c>
      <c r="B22" s="188">
        <v>238.869</v>
      </c>
      <c r="C22" s="184">
        <v>567.2239999999999</v>
      </c>
      <c r="D22" s="185">
        <v>0</v>
      </c>
      <c r="E22" s="184">
        <v>0</v>
      </c>
      <c r="F22" s="183">
        <f t="shared" si="16"/>
        <v>806.093</v>
      </c>
      <c r="G22" s="187">
        <f t="shared" si="17"/>
        <v>0.017141637255988985</v>
      </c>
      <c r="H22" s="186">
        <v>236.938</v>
      </c>
      <c r="I22" s="184">
        <v>595.299</v>
      </c>
      <c r="J22" s="185"/>
      <c r="K22" s="184"/>
      <c r="L22" s="183">
        <f t="shared" si="18"/>
        <v>832.237</v>
      </c>
      <c r="M22" s="189">
        <f t="shared" si="19"/>
        <v>-0.03141412842735902</v>
      </c>
      <c r="N22" s="188">
        <v>2383.6820000000002</v>
      </c>
      <c r="O22" s="184">
        <v>6096.1759999999995</v>
      </c>
      <c r="P22" s="185"/>
      <c r="Q22" s="184"/>
      <c r="R22" s="183">
        <f t="shared" si="20"/>
        <v>8479.858</v>
      </c>
      <c r="S22" s="187">
        <f t="shared" si="21"/>
        <v>0.015509025201298588</v>
      </c>
      <c r="T22" s="186">
        <v>2085.222</v>
      </c>
      <c r="U22" s="184">
        <v>5381.650000000001</v>
      </c>
      <c r="V22" s="185"/>
      <c r="W22" s="184"/>
      <c r="X22" s="183">
        <f t="shared" si="22"/>
        <v>7466.872000000001</v>
      </c>
      <c r="Y22" s="182">
        <f t="shared" si="23"/>
        <v>0.13566403709612262</v>
      </c>
    </row>
    <row r="23" spans="1:25" ht="18.75" customHeight="1">
      <c r="A23" s="190" t="s">
        <v>265</v>
      </c>
      <c r="B23" s="188">
        <v>388.922</v>
      </c>
      <c r="C23" s="184">
        <v>140.076</v>
      </c>
      <c r="D23" s="185">
        <v>0</v>
      </c>
      <c r="E23" s="184">
        <v>0</v>
      </c>
      <c r="F23" s="183">
        <f t="shared" si="16"/>
        <v>528.998</v>
      </c>
      <c r="G23" s="187">
        <f t="shared" si="17"/>
        <v>0.011249188152165645</v>
      </c>
      <c r="H23" s="186">
        <v>386.514</v>
      </c>
      <c r="I23" s="184">
        <v>129.675</v>
      </c>
      <c r="J23" s="185"/>
      <c r="K23" s="184"/>
      <c r="L23" s="183">
        <f t="shared" si="18"/>
        <v>516.1890000000001</v>
      </c>
      <c r="M23" s="189">
        <f t="shared" si="19"/>
        <v>0.02481455435896529</v>
      </c>
      <c r="N23" s="188">
        <v>3907.918</v>
      </c>
      <c r="O23" s="184">
        <v>1835.664</v>
      </c>
      <c r="P23" s="185"/>
      <c r="Q23" s="184"/>
      <c r="R23" s="183">
        <f t="shared" si="20"/>
        <v>5743.582</v>
      </c>
      <c r="S23" s="187">
        <f t="shared" si="21"/>
        <v>0.010504581324796352</v>
      </c>
      <c r="T23" s="186">
        <v>4276.553999999999</v>
      </c>
      <c r="U23" s="184">
        <v>1772.8239999999998</v>
      </c>
      <c r="V23" s="185"/>
      <c r="W23" s="184"/>
      <c r="X23" s="183">
        <f t="shared" si="22"/>
        <v>6049.377999999999</v>
      </c>
      <c r="Y23" s="182">
        <f t="shared" si="23"/>
        <v>-0.050549990428767844</v>
      </c>
    </row>
    <row r="24" spans="1:25" ht="18.75" customHeight="1">
      <c r="A24" s="190" t="s">
        <v>210</v>
      </c>
      <c r="B24" s="188">
        <v>317.49300000000005</v>
      </c>
      <c r="C24" s="184">
        <v>177.254</v>
      </c>
      <c r="D24" s="185">
        <v>0.76</v>
      </c>
      <c r="E24" s="184">
        <v>0</v>
      </c>
      <c r="F24" s="183">
        <f t="shared" si="16"/>
        <v>495.50700000000006</v>
      </c>
      <c r="G24" s="187">
        <f t="shared" si="17"/>
        <v>0.01053699914501594</v>
      </c>
      <c r="H24" s="186">
        <v>359.92599999999993</v>
      </c>
      <c r="I24" s="184">
        <v>110.43099999999998</v>
      </c>
      <c r="J24" s="185">
        <v>0.25</v>
      </c>
      <c r="K24" s="184">
        <v>0</v>
      </c>
      <c r="L24" s="183">
        <f t="shared" si="18"/>
        <v>470.6069999999999</v>
      </c>
      <c r="M24" s="189">
        <f t="shared" si="19"/>
        <v>0.052910390198191104</v>
      </c>
      <c r="N24" s="188">
        <v>3792.6200000000013</v>
      </c>
      <c r="O24" s="184">
        <v>1773.9679999999996</v>
      </c>
      <c r="P24" s="185">
        <v>3.7960000000000003</v>
      </c>
      <c r="Q24" s="184">
        <v>2.458</v>
      </c>
      <c r="R24" s="183">
        <f t="shared" si="20"/>
        <v>5572.842000000001</v>
      </c>
      <c r="S24" s="187">
        <f t="shared" si="21"/>
        <v>0.010192310652000922</v>
      </c>
      <c r="T24" s="186">
        <v>2970.093000000001</v>
      </c>
      <c r="U24" s="184">
        <v>1262.116</v>
      </c>
      <c r="V24" s="185">
        <v>0.5</v>
      </c>
      <c r="W24" s="184">
        <v>3.627</v>
      </c>
      <c r="X24" s="183">
        <f t="shared" si="22"/>
        <v>4236.336000000001</v>
      </c>
      <c r="Y24" s="182">
        <f t="shared" si="23"/>
        <v>0.3154863070351357</v>
      </c>
    </row>
    <row r="25" spans="1:25" ht="18.75" customHeight="1">
      <c r="A25" s="190" t="s">
        <v>266</v>
      </c>
      <c r="B25" s="188">
        <v>327.235</v>
      </c>
      <c r="C25" s="184">
        <v>130.718</v>
      </c>
      <c r="D25" s="185">
        <v>0</v>
      </c>
      <c r="E25" s="184">
        <v>0</v>
      </c>
      <c r="F25" s="183">
        <f t="shared" si="16"/>
        <v>457.953</v>
      </c>
      <c r="G25" s="187">
        <f t="shared" si="17"/>
        <v>0.009738410092001696</v>
      </c>
      <c r="H25" s="186">
        <v>244.269</v>
      </c>
      <c r="I25" s="184">
        <v>79.763</v>
      </c>
      <c r="J25" s="185"/>
      <c r="K25" s="184"/>
      <c r="L25" s="183">
        <f t="shared" si="18"/>
        <v>324.03200000000004</v>
      </c>
      <c r="M25" s="189">
        <f t="shared" si="19"/>
        <v>0.41329560043452473</v>
      </c>
      <c r="N25" s="188">
        <v>3232.194</v>
      </c>
      <c r="O25" s="184">
        <v>1006.8689999999999</v>
      </c>
      <c r="P25" s="185"/>
      <c r="Q25" s="184"/>
      <c r="R25" s="183">
        <f t="shared" si="20"/>
        <v>4239.063</v>
      </c>
      <c r="S25" s="187">
        <f t="shared" si="21"/>
        <v>0.007752928751506499</v>
      </c>
      <c r="T25" s="186">
        <v>3790.433</v>
      </c>
      <c r="U25" s="184">
        <v>1055.6009999999999</v>
      </c>
      <c r="V25" s="185"/>
      <c r="W25" s="184"/>
      <c r="X25" s="183">
        <f t="shared" si="22"/>
        <v>4846.034</v>
      </c>
      <c r="Y25" s="182">
        <f t="shared" si="23"/>
        <v>-0.1252510816061133</v>
      </c>
    </row>
    <row r="26" spans="1:25" ht="18.75" customHeight="1">
      <c r="A26" s="190" t="s">
        <v>230</v>
      </c>
      <c r="B26" s="188">
        <v>273.476</v>
      </c>
      <c r="C26" s="184">
        <v>168.95900000000003</v>
      </c>
      <c r="D26" s="185">
        <v>0</v>
      </c>
      <c r="E26" s="184">
        <v>0</v>
      </c>
      <c r="F26" s="183">
        <f>SUM(B26:E26)</f>
        <v>442.43500000000006</v>
      </c>
      <c r="G26" s="187">
        <f>F26/$F$9</f>
        <v>0.009408418481928868</v>
      </c>
      <c r="H26" s="186">
        <v>459.433</v>
      </c>
      <c r="I26" s="184">
        <v>252.73999999999998</v>
      </c>
      <c r="J26" s="185"/>
      <c r="K26" s="184"/>
      <c r="L26" s="183">
        <f>SUM(H26:K26)</f>
        <v>712.173</v>
      </c>
      <c r="M26" s="189">
        <f>IF(ISERROR(F26/L26-1),"         /0",(F26/L26-1))</f>
        <v>-0.37875347703437223</v>
      </c>
      <c r="N26" s="188">
        <v>4626.2620000000015</v>
      </c>
      <c r="O26" s="184">
        <v>3222.139</v>
      </c>
      <c r="P26" s="185"/>
      <c r="Q26" s="184"/>
      <c r="R26" s="183">
        <f>SUM(N26:Q26)</f>
        <v>7848.401000000002</v>
      </c>
      <c r="S26" s="187">
        <f>R26/$R$9</f>
        <v>0.014354137639910605</v>
      </c>
      <c r="T26" s="186">
        <v>4866.197999999997</v>
      </c>
      <c r="U26" s="184">
        <v>3549.4730000000013</v>
      </c>
      <c r="V26" s="185"/>
      <c r="W26" s="184"/>
      <c r="X26" s="183">
        <f>SUM(T26:W26)</f>
        <v>8415.670999999998</v>
      </c>
      <c r="Y26" s="182">
        <f>IF(ISERROR(R26/X26-1),"         /0",IF(R26/X26&gt;5,"  *  ",(R26/X26-1)))</f>
        <v>-0.0674063898172822</v>
      </c>
    </row>
    <row r="27" spans="1:25" ht="18.75" customHeight="1">
      <c r="A27" s="190" t="s">
        <v>244</v>
      </c>
      <c r="B27" s="188">
        <v>133.77</v>
      </c>
      <c r="C27" s="184">
        <v>273.376</v>
      </c>
      <c r="D27" s="185">
        <v>0</v>
      </c>
      <c r="E27" s="184">
        <v>0</v>
      </c>
      <c r="F27" s="183">
        <f t="shared" si="0"/>
        <v>407.14599999999996</v>
      </c>
      <c r="G27" s="187">
        <f t="shared" si="1"/>
        <v>0.008657994849511024</v>
      </c>
      <c r="H27" s="186">
        <v>104.101</v>
      </c>
      <c r="I27" s="184">
        <v>173.726</v>
      </c>
      <c r="J27" s="185"/>
      <c r="K27" s="184"/>
      <c r="L27" s="183">
        <f t="shared" si="2"/>
        <v>277.827</v>
      </c>
      <c r="M27" s="189">
        <f t="shared" si="3"/>
        <v>0.46546591943907534</v>
      </c>
      <c r="N27" s="188">
        <v>1691.4160000000002</v>
      </c>
      <c r="O27" s="184">
        <v>2151.305</v>
      </c>
      <c r="P27" s="185"/>
      <c r="Q27" s="184"/>
      <c r="R27" s="183">
        <f t="shared" si="4"/>
        <v>3842.721</v>
      </c>
      <c r="S27" s="187">
        <f t="shared" si="5"/>
        <v>0.007028048916686967</v>
      </c>
      <c r="T27" s="186">
        <v>1477.8159999999998</v>
      </c>
      <c r="U27" s="184">
        <v>1869.707</v>
      </c>
      <c r="V27" s="185"/>
      <c r="W27" s="184"/>
      <c r="X27" s="183">
        <f t="shared" si="6"/>
        <v>3347.523</v>
      </c>
      <c r="Y27" s="182">
        <f t="shared" si="7"/>
        <v>0.14792967815307012</v>
      </c>
    </row>
    <row r="28" spans="1:25" ht="18.75" customHeight="1">
      <c r="A28" s="190" t="s">
        <v>237</v>
      </c>
      <c r="B28" s="188">
        <v>139.08</v>
      </c>
      <c r="C28" s="184">
        <v>214.714</v>
      </c>
      <c r="D28" s="185">
        <v>0</v>
      </c>
      <c r="E28" s="184">
        <v>0</v>
      </c>
      <c r="F28" s="183">
        <f t="shared" si="0"/>
        <v>353.794</v>
      </c>
      <c r="G28" s="187">
        <f t="shared" si="1"/>
        <v>0.007523459962244265</v>
      </c>
      <c r="H28" s="186">
        <v>80.799</v>
      </c>
      <c r="I28" s="184">
        <v>218.042</v>
      </c>
      <c r="J28" s="185"/>
      <c r="K28" s="184"/>
      <c r="L28" s="183">
        <f t="shared" si="2"/>
        <v>298.841</v>
      </c>
      <c r="M28" s="189">
        <f t="shared" si="3"/>
        <v>0.18388708376695284</v>
      </c>
      <c r="N28" s="188">
        <v>1079.3849999999998</v>
      </c>
      <c r="O28" s="184">
        <v>2275.29</v>
      </c>
      <c r="P28" s="185">
        <v>0</v>
      </c>
      <c r="Q28" s="184">
        <v>0.03</v>
      </c>
      <c r="R28" s="183">
        <f t="shared" si="4"/>
        <v>3354.705</v>
      </c>
      <c r="S28" s="187">
        <f t="shared" si="5"/>
        <v>0.006135504201594222</v>
      </c>
      <c r="T28" s="186">
        <v>551.1919999999999</v>
      </c>
      <c r="U28" s="184">
        <v>967.461</v>
      </c>
      <c r="V28" s="185">
        <v>1</v>
      </c>
      <c r="W28" s="184">
        <v>1</v>
      </c>
      <c r="X28" s="183">
        <f t="shared" si="6"/>
        <v>1520.6529999999998</v>
      </c>
      <c r="Y28" s="182">
        <f t="shared" si="7"/>
        <v>1.2060950131292283</v>
      </c>
    </row>
    <row r="29" spans="1:25" ht="18.75" customHeight="1">
      <c r="A29" s="190" t="s">
        <v>267</v>
      </c>
      <c r="B29" s="188">
        <v>0</v>
      </c>
      <c r="C29" s="184">
        <v>0</v>
      </c>
      <c r="D29" s="185">
        <v>214.309</v>
      </c>
      <c r="E29" s="184">
        <v>122.958</v>
      </c>
      <c r="F29" s="183">
        <f t="shared" si="0"/>
        <v>337.267</v>
      </c>
      <c r="G29" s="187">
        <f t="shared" si="1"/>
        <v>0.0071720118800382045</v>
      </c>
      <c r="H29" s="186"/>
      <c r="I29" s="184"/>
      <c r="J29" s="185">
        <v>3093</v>
      </c>
      <c r="K29" s="184">
        <v>1624.794</v>
      </c>
      <c r="L29" s="183">
        <f t="shared" si="2"/>
        <v>4717.794</v>
      </c>
      <c r="M29" s="189" t="s">
        <v>51</v>
      </c>
      <c r="N29" s="188"/>
      <c r="O29" s="184"/>
      <c r="P29" s="185">
        <v>10985.988</v>
      </c>
      <c r="Q29" s="184">
        <v>3322.057</v>
      </c>
      <c r="R29" s="183">
        <f t="shared" si="4"/>
        <v>14308.044999999998</v>
      </c>
      <c r="S29" s="187">
        <f t="shared" si="5"/>
        <v>0.02616834273478568</v>
      </c>
      <c r="T29" s="186"/>
      <c r="U29" s="184"/>
      <c r="V29" s="185">
        <v>25798.02</v>
      </c>
      <c r="W29" s="184">
        <v>10225.211999999998</v>
      </c>
      <c r="X29" s="183">
        <f t="shared" si="6"/>
        <v>36023.231999999996</v>
      </c>
      <c r="Y29" s="182">
        <f t="shared" si="7"/>
        <v>-0.6028106250988251</v>
      </c>
    </row>
    <row r="30" spans="1:25" ht="18.75" customHeight="1">
      <c r="A30" s="190" t="s">
        <v>235</v>
      </c>
      <c r="B30" s="188">
        <v>175.57999999999998</v>
      </c>
      <c r="C30" s="184">
        <v>94.226</v>
      </c>
      <c r="D30" s="185">
        <v>0</v>
      </c>
      <c r="E30" s="184">
        <v>0</v>
      </c>
      <c r="F30" s="183">
        <f t="shared" si="0"/>
        <v>269.806</v>
      </c>
      <c r="G30" s="187">
        <f t="shared" si="1"/>
        <v>0.005737447889374258</v>
      </c>
      <c r="H30" s="186">
        <v>321.3269999999999</v>
      </c>
      <c r="I30" s="184">
        <v>286.266</v>
      </c>
      <c r="J30" s="185"/>
      <c r="K30" s="184"/>
      <c r="L30" s="183">
        <f t="shared" si="2"/>
        <v>607.5929999999998</v>
      </c>
      <c r="M30" s="189">
        <f t="shared" si="3"/>
        <v>-0.5559428762345846</v>
      </c>
      <c r="N30" s="188">
        <v>2113.6220000000003</v>
      </c>
      <c r="O30" s="184">
        <v>1021.6979999999999</v>
      </c>
      <c r="P30" s="185"/>
      <c r="Q30" s="184"/>
      <c r="R30" s="183">
        <f t="shared" si="4"/>
        <v>3135.32</v>
      </c>
      <c r="S30" s="187">
        <f t="shared" si="5"/>
        <v>0.005734265466961297</v>
      </c>
      <c r="T30" s="186">
        <v>3046.224999999998</v>
      </c>
      <c r="U30" s="184">
        <v>1944.7740000000001</v>
      </c>
      <c r="V30" s="185"/>
      <c r="W30" s="184"/>
      <c r="X30" s="183">
        <f t="shared" si="6"/>
        <v>4990.998999999998</v>
      </c>
      <c r="Y30" s="182">
        <f t="shared" si="7"/>
        <v>-0.37180512358347473</v>
      </c>
    </row>
    <row r="31" spans="1:25" ht="18.75" customHeight="1">
      <c r="A31" s="190" t="s">
        <v>242</v>
      </c>
      <c r="B31" s="188">
        <v>39.661</v>
      </c>
      <c r="C31" s="184">
        <v>213.99</v>
      </c>
      <c r="D31" s="185">
        <v>0</v>
      </c>
      <c r="E31" s="184">
        <v>0</v>
      </c>
      <c r="F31" s="183">
        <f t="shared" si="0"/>
        <v>253.651</v>
      </c>
      <c r="G31" s="187">
        <f t="shared" si="1"/>
        <v>0.00539391041929264</v>
      </c>
      <c r="H31" s="186">
        <v>15.551</v>
      </c>
      <c r="I31" s="184">
        <v>218.795</v>
      </c>
      <c r="J31" s="185"/>
      <c r="K31" s="184"/>
      <c r="L31" s="183">
        <f t="shared" si="2"/>
        <v>234.34599999999998</v>
      </c>
      <c r="M31" s="189">
        <f t="shared" si="3"/>
        <v>0.08237819292840509</v>
      </c>
      <c r="N31" s="188">
        <v>190.497</v>
      </c>
      <c r="O31" s="184">
        <v>2920.8489999999993</v>
      </c>
      <c r="P31" s="185"/>
      <c r="Q31" s="184"/>
      <c r="R31" s="183">
        <f t="shared" si="4"/>
        <v>3111.345999999999</v>
      </c>
      <c r="S31" s="187">
        <f t="shared" si="5"/>
        <v>0.005690418816442391</v>
      </c>
      <c r="T31" s="186">
        <v>189.99699999999999</v>
      </c>
      <c r="U31" s="184">
        <v>3276.792</v>
      </c>
      <c r="V31" s="185"/>
      <c r="W31" s="184"/>
      <c r="X31" s="183">
        <f t="shared" si="6"/>
        <v>3466.7889999999998</v>
      </c>
      <c r="Y31" s="182">
        <f t="shared" si="7"/>
        <v>-0.10252801655941579</v>
      </c>
    </row>
    <row r="32" spans="1:25" ht="18.75" customHeight="1">
      <c r="A32" s="190" t="s">
        <v>247</v>
      </c>
      <c r="B32" s="188">
        <v>63.178</v>
      </c>
      <c r="C32" s="184">
        <v>189.514</v>
      </c>
      <c r="D32" s="185">
        <v>0</v>
      </c>
      <c r="E32" s="184">
        <v>0</v>
      </c>
      <c r="F32" s="183">
        <f t="shared" si="0"/>
        <v>252.692</v>
      </c>
      <c r="G32" s="187">
        <f t="shared" si="1"/>
        <v>0.0053735172014772094</v>
      </c>
      <c r="H32" s="186">
        <v>111.199</v>
      </c>
      <c r="I32" s="184">
        <v>121.572</v>
      </c>
      <c r="J32" s="185"/>
      <c r="K32" s="184"/>
      <c r="L32" s="183">
        <f t="shared" si="2"/>
        <v>232.77100000000002</v>
      </c>
      <c r="M32" s="189">
        <f t="shared" si="3"/>
        <v>0.08558196682576424</v>
      </c>
      <c r="N32" s="188">
        <v>648.605</v>
      </c>
      <c r="O32" s="184">
        <v>2202.7870000000003</v>
      </c>
      <c r="P32" s="185"/>
      <c r="Q32" s="184"/>
      <c r="R32" s="183">
        <f t="shared" si="4"/>
        <v>2851.3920000000003</v>
      </c>
      <c r="S32" s="187">
        <f t="shared" si="5"/>
        <v>0.005214982419137347</v>
      </c>
      <c r="T32" s="186">
        <v>202.913</v>
      </c>
      <c r="U32" s="184">
        <v>312.391</v>
      </c>
      <c r="V32" s="185"/>
      <c r="W32" s="184"/>
      <c r="X32" s="183">
        <f t="shared" si="6"/>
        <v>515.3040000000001</v>
      </c>
      <c r="Y32" s="182" t="str">
        <f t="shared" si="7"/>
        <v>  *  </v>
      </c>
    </row>
    <row r="33" spans="1:25" ht="18.75" customHeight="1">
      <c r="A33" s="190" t="s">
        <v>251</v>
      </c>
      <c r="B33" s="188">
        <v>138.664</v>
      </c>
      <c r="C33" s="184">
        <v>98.373</v>
      </c>
      <c r="D33" s="185">
        <v>0</v>
      </c>
      <c r="E33" s="184">
        <v>0</v>
      </c>
      <c r="F33" s="183">
        <f t="shared" si="0"/>
        <v>237.03699999999998</v>
      </c>
      <c r="G33" s="187">
        <f t="shared" si="1"/>
        <v>0.005040612274573604</v>
      </c>
      <c r="H33" s="186">
        <v>108.109</v>
      </c>
      <c r="I33" s="184">
        <v>64.466</v>
      </c>
      <c r="J33" s="185"/>
      <c r="K33" s="184"/>
      <c r="L33" s="183">
        <f t="shared" si="2"/>
        <v>172.575</v>
      </c>
      <c r="M33" s="189">
        <f t="shared" si="3"/>
        <v>0.3735303491235695</v>
      </c>
      <c r="N33" s="188">
        <v>1022.7450000000001</v>
      </c>
      <c r="O33" s="184">
        <v>907.695</v>
      </c>
      <c r="P33" s="185"/>
      <c r="Q33" s="184"/>
      <c r="R33" s="183">
        <f t="shared" si="4"/>
        <v>1930.44</v>
      </c>
      <c r="S33" s="187">
        <f t="shared" si="5"/>
        <v>0.003530630183853886</v>
      </c>
      <c r="T33" s="186">
        <v>1035.656</v>
      </c>
      <c r="U33" s="184">
        <v>956.8249999999999</v>
      </c>
      <c r="V33" s="185"/>
      <c r="W33" s="184"/>
      <c r="X33" s="183">
        <f t="shared" si="6"/>
        <v>1992.4809999999998</v>
      </c>
      <c r="Y33" s="182">
        <f t="shared" si="7"/>
        <v>-0.031137561663072133</v>
      </c>
    </row>
    <row r="34" spans="1:25" ht="18.75" customHeight="1">
      <c r="A34" s="190" t="s">
        <v>241</v>
      </c>
      <c r="B34" s="188">
        <v>87.255</v>
      </c>
      <c r="C34" s="184">
        <v>74.627</v>
      </c>
      <c r="D34" s="185">
        <v>0</v>
      </c>
      <c r="E34" s="184">
        <v>0</v>
      </c>
      <c r="F34" s="183">
        <f t="shared" si="0"/>
        <v>161.882</v>
      </c>
      <c r="G34" s="187">
        <f t="shared" si="1"/>
        <v>0.0034424347094863853</v>
      </c>
      <c r="H34" s="186">
        <v>129.34300000000002</v>
      </c>
      <c r="I34" s="184">
        <v>108.24199999999999</v>
      </c>
      <c r="J34" s="185"/>
      <c r="K34" s="184"/>
      <c r="L34" s="183">
        <f t="shared" si="2"/>
        <v>237.585</v>
      </c>
      <c r="M34" s="189">
        <f t="shared" si="3"/>
        <v>-0.3186354357387883</v>
      </c>
      <c r="N34" s="188">
        <v>1301.7799999999995</v>
      </c>
      <c r="O34" s="184">
        <v>1125.1460000000002</v>
      </c>
      <c r="P34" s="185"/>
      <c r="Q34" s="184"/>
      <c r="R34" s="183">
        <f t="shared" si="4"/>
        <v>2426.9259999999995</v>
      </c>
      <c r="S34" s="187">
        <f t="shared" si="5"/>
        <v>0.004438665894604222</v>
      </c>
      <c r="T34" s="186">
        <v>1598.3119999999997</v>
      </c>
      <c r="U34" s="184">
        <v>946.2860000000002</v>
      </c>
      <c r="V34" s="185"/>
      <c r="W34" s="184"/>
      <c r="X34" s="183">
        <f t="shared" si="6"/>
        <v>2544.598</v>
      </c>
      <c r="Y34" s="182">
        <f t="shared" si="7"/>
        <v>-0.04624384676872362</v>
      </c>
    </row>
    <row r="35" spans="1:25" ht="18.75" customHeight="1">
      <c r="A35" s="190" t="s">
        <v>246</v>
      </c>
      <c r="B35" s="188">
        <v>77.959</v>
      </c>
      <c r="C35" s="184">
        <v>76.331</v>
      </c>
      <c r="D35" s="185">
        <v>0</v>
      </c>
      <c r="E35" s="184">
        <v>0</v>
      </c>
      <c r="F35" s="183">
        <f t="shared" si="0"/>
        <v>154.29000000000002</v>
      </c>
      <c r="G35" s="187">
        <f t="shared" si="1"/>
        <v>0.003280990173871428</v>
      </c>
      <c r="H35" s="186">
        <v>108.755</v>
      </c>
      <c r="I35" s="184">
        <v>55.903</v>
      </c>
      <c r="J35" s="185"/>
      <c r="K35" s="184"/>
      <c r="L35" s="183">
        <f t="shared" si="2"/>
        <v>164.658</v>
      </c>
      <c r="M35" s="189">
        <f t="shared" si="3"/>
        <v>-0.06296687679918356</v>
      </c>
      <c r="N35" s="188">
        <v>1023.1539999999997</v>
      </c>
      <c r="O35" s="184">
        <v>770.2850000000002</v>
      </c>
      <c r="P35" s="185"/>
      <c r="Q35" s="184"/>
      <c r="R35" s="183">
        <f t="shared" si="4"/>
        <v>1793.4389999999999</v>
      </c>
      <c r="S35" s="187">
        <f t="shared" si="5"/>
        <v>0.003280065615248715</v>
      </c>
      <c r="T35" s="186">
        <v>1586.6299999999987</v>
      </c>
      <c r="U35" s="184">
        <v>804.475</v>
      </c>
      <c r="V35" s="185"/>
      <c r="W35" s="184"/>
      <c r="X35" s="183">
        <f t="shared" si="6"/>
        <v>2391.1049999999987</v>
      </c>
      <c r="Y35" s="182">
        <f t="shared" si="7"/>
        <v>-0.24995389161078208</v>
      </c>
    </row>
    <row r="36" spans="1:25" ht="18.75" customHeight="1">
      <c r="A36" s="190" t="s">
        <v>245</v>
      </c>
      <c r="B36" s="188">
        <v>117.664</v>
      </c>
      <c r="C36" s="184">
        <v>19.701999999999998</v>
      </c>
      <c r="D36" s="185">
        <v>0</v>
      </c>
      <c r="E36" s="184">
        <v>0</v>
      </c>
      <c r="F36" s="183">
        <f t="shared" si="0"/>
        <v>137.36599999999999</v>
      </c>
      <c r="G36" s="187">
        <f t="shared" si="1"/>
        <v>0.0029210998523820234</v>
      </c>
      <c r="H36" s="186">
        <v>136.294</v>
      </c>
      <c r="I36" s="184">
        <v>25.575999999999997</v>
      </c>
      <c r="J36" s="185"/>
      <c r="K36" s="184"/>
      <c r="L36" s="183">
        <f t="shared" si="2"/>
        <v>161.87</v>
      </c>
      <c r="M36" s="189">
        <f t="shared" si="3"/>
        <v>-0.15138073762896165</v>
      </c>
      <c r="N36" s="188">
        <v>936.2280000000001</v>
      </c>
      <c r="O36" s="184">
        <v>156.639</v>
      </c>
      <c r="P36" s="185"/>
      <c r="Q36" s="184"/>
      <c r="R36" s="183">
        <f t="shared" si="4"/>
        <v>1092.8670000000002</v>
      </c>
      <c r="S36" s="187">
        <f t="shared" si="5"/>
        <v>0.001998771895079798</v>
      </c>
      <c r="T36" s="186">
        <v>825.807</v>
      </c>
      <c r="U36" s="184">
        <v>142.308</v>
      </c>
      <c r="V36" s="185"/>
      <c r="W36" s="184"/>
      <c r="X36" s="183">
        <f t="shared" si="6"/>
        <v>968.115</v>
      </c>
      <c r="Y36" s="182">
        <f t="shared" si="7"/>
        <v>0.12886072419082462</v>
      </c>
    </row>
    <row r="37" spans="1:25" ht="18.75" customHeight="1">
      <c r="A37" s="190" t="s">
        <v>253</v>
      </c>
      <c r="B37" s="188">
        <v>49.623</v>
      </c>
      <c r="C37" s="184">
        <v>86.44000000000001</v>
      </c>
      <c r="D37" s="185">
        <v>0</v>
      </c>
      <c r="E37" s="184">
        <v>0</v>
      </c>
      <c r="F37" s="183">
        <f t="shared" si="0"/>
        <v>136.06300000000002</v>
      </c>
      <c r="G37" s="187">
        <f t="shared" si="1"/>
        <v>0.002893391444860121</v>
      </c>
      <c r="H37" s="186">
        <v>49.316</v>
      </c>
      <c r="I37" s="184">
        <v>92.346</v>
      </c>
      <c r="J37" s="185"/>
      <c r="K37" s="184"/>
      <c r="L37" s="183">
        <f t="shared" si="2"/>
        <v>141.662</v>
      </c>
      <c r="M37" s="189">
        <f t="shared" si="3"/>
        <v>-0.039523654896867155</v>
      </c>
      <c r="N37" s="188">
        <v>1030.5120000000002</v>
      </c>
      <c r="O37" s="184">
        <v>824.3360000000002</v>
      </c>
      <c r="P37" s="185"/>
      <c r="Q37" s="184"/>
      <c r="R37" s="183">
        <f t="shared" si="4"/>
        <v>1854.8480000000004</v>
      </c>
      <c r="S37" s="187">
        <f t="shared" si="5"/>
        <v>0.0033923780771539206</v>
      </c>
      <c r="T37" s="186">
        <v>455.88200000000006</v>
      </c>
      <c r="U37" s="184">
        <v>278.826</v>
      </c>
      <c r="V37" s="185"/>
      <c r="W37" s="184"/>
      <c r="X37" s="183">
        <f t="shared" si="6"/>
        <v>734.7080000000001</v>
      </c>
      <c r="Y37" s="182">
        <f t="shared" si="7"/>
        <v>1.524605693690555</v>
      </c>
    </row>
    <row r="38" spans="1:25" ht="18.75" customHeight="1">
      <c r="A38" s="190" t="s">
        <v>240</v>
      </c>
      <c r="B38" s="188">
        <v>78.914</v>
      </c>
      <c r="C38" s="184">
        <v>42.712</v>
      </c>
      <c r="D38" s="185">
        <v>0</v>
      </c>
      <c r="E38" s="184">
        <v>0</v>
      </c>
      <c r="F38" s="183">
        <f t="shared" si="0"/>
        <v>121.626</v>
      </c>
      <c r="G38" s="187">
        <f t="shared" si="1"/>
        <v>0.002586387393138157</v>
      </c>
      <c r="H38" s="186">
        <v>64.325</v>
      </c>
      <c r="I38" s="184">
        <v>39.312000000000005</v>
      </c>
      <c r="J38" s="185"/>
      <c r="K38" s="184"/>
      <c r="L38" s="183">
        <f t="shared" si="2"/>
        <v>103.637</v>
      </c>
      <c r="M38" s="189">
        <f t="shared" si="3"/>
        <v>0.17357700435172774</v>
      </c>
      <c r="N38" s="188">
        <v>730.9420000000001</v>
      </c>
      <c r="O38" s="184">
        <v>510.9059999999999</v>
      </c>
      <c r="P38" s="185"/>
      <c r="Q38" s="184"/>
      <c r="R38" s="183">
        <f t="shared" si="4"/>
        <v>1241.848</v>
      </c>
      <c r="S38" s="187">
        <f t="shared" si="5"/>
        <v>0.0022712469864686704</v>
      </c>
      <c r="T38" s="186">
        <v>723.4720000000001</v>
      </c>
      <c r="U38" s="184">
        <v>523.5049999999998</v>
      </c>
      <c r="V38" s="185"/>
      <c r="W38" s="184"/>
      <c r="X38" s="183">
        <f t="shared" si="6"/>
        <v>1246.9769999999999</v>
      </c>
      <c r="Y38" s="182">
        <f t="shared" si="7"/>
        <v>-0.004113147235273673</v>
      </c>
    </row>
    <row r="39" spans="1:25" ht="18.75" customHeight="1">
      <c r="A39" s="190" t="s">
        <v>268</v>
      </c>
      <c r="B39" s="188">
        <v>0</v>
      </c>
      <c r="C39" s="184">
        <v>121.078</v>
      </c>
      <c r="D39" s="185">
        <v>0</v>
      </c>
      <c r="E39" s="184">
        <v>0</v>
      </c>
      <c r="F39" s="183">
        <f t="shared" si="0"/>
        <v>121.078</v>
      </c>
      <c r="G39" s="187">
        <f t="shared" si="1"/>
        <v>0.002574734125815054</v>
      </c>
      <c r="H39" s="186">
        <v>615.57</v>
      </c>
      <c r="I39" s="184">
        <v>96.642</v>
      </c>
      <c r="J39" s="185"/>
      <c r="K39" s="184"/>
      <c r="L39" s="183">
        <f t="shared" si="2"/>
        <v>712.212</v>
      </c>
      <c r="M39" s="189">
        <f t="shared" si="3"/>
        <v>-0.8299972480104238</v>
      </c>
      <c r="N39" s="188">
        <v>5669.413999999999</v>
      </c>
      <c r="O39" s="184">
        <v>520.9100000000001</v>
      </c>
      <c r="P39" s="185"/>
      <c r="Q39" s="184"/>
      <c r="R39" s="183">
        <f t="shared" si="4"/>
        <v>6190.323999999999</v>
      </c>
      <c r="S39" s="187">
        <f t="shared" si="5"/>
        <v>0.011321638985016431</v>
      </c>
      <c r="T39" s="186">
        <v>7407.004999999999</v>
      </c>
      <c r="U39" s="184">
        <v>377.88300000000004</v>
      </c>
      <c r="V39" s="185"/>
      <c r="W39" s="184"/>
      <c r="X39" s="183">
        <f t="shared" si="6"/>
        <v>7784.887999999999</v>
      </c>
      <c r="Y39" s="182">
        <f t="shared" si="7"/>
        <v>-0.2048281234103818</v>
      </c>
    </row>
    <row r="40" spans="1:25" ht="18.75" customHeight="1" thickBot="1">
      <c r="A40" s="181" t="s">
        <v>229</v>
      </c>
      <c r="B40" s="179">
        <v>252.871</v>
      </c>
      <c r="C40" s="175">
        <v>161.93999999999997</v>
      </c>
      <c r="D40" s="176">
        <v>0.386</v>
      </c>
      <c r="E40" s="175">
        <v>1.7400000000000002</v>
      </c>
      <c r="F40" s="174">
        <f t="shared" si="0"/>
        <v>416.937</v>
      </c>
      <c r="G40" s="178">
        <f t="shared" si="1"/>
        <v>0.008866201310022886</v>
      </c>
      <c r="H40" s="177">
        <v>298.25299999999993</v>
      </c>
      <c r="I40" s="175">
        <v>245.19600000000003</v>
      </c>
      <c r="J40" s="176">
        <v>490.605</v>
      </c>
      <c r="K40" s="175">
        <v>467.202</v>
      </c>
      <c r="L40" s="174">
        <f t="shared" si="2"/>
        <v>1501.256</v>
      </c>
      <c r="M40" s="180">
        <f t="shared" si="3"/>
        <v>-0.7222745487778234</v>
      </c>
      <c r="N40" s="179">
        <v>4520.835</v>
      </c>
      <c r="O40" s="175">
        <v>2704.153</v>
      </c>
      <c r="P40" s="176">
        <v>7266.896999999999</v>
      </c>
      <c r="Q40" s="175">
        <v>2383.619</v>
      </c>
      <c r="R40" s="174">
        <f t="shared" si="4"/>
        <v>16875.503999999997</v>
      </c>
      <c r="S40" s="178">
        <f t="shared" si="5"/>
        <v>0.03086403296147354</v>
      </c>
      <c r="T40" s="177">
        <v>25107.172000000002</v>
      </c>
      <c r="U40" s="175">
        <v>9692.520999999997</v>
      </c>
      <c r="V40" s="176">
        <v>7315.071</v>
      </c>
      <c r="W40" s="175">
        <v>3243.651</v>
      </c>
      <c r="X40" s="174">
        <f t="shared" si="6"/>
        <v>45358.41499999999</v>
      </c>
      <c r="Y40" s="173">
        <f t="shared" si="7"/>
        <v>-0.6279520790133429</v>
      </c>
    </row>
    <row r="41" ht="15" thickTop="1">
      <c r="A41" s="164" t="s">
        <v>44</v>
      </c>
    </row>
    <row r="42" ht="14.25">
      <c r="A42" s="164" t="s">
        <v>43</v>
      </c>
    </row>
    <row r="43" ht="14.25">
      <c r="A43" s="171" t="s">
        <v>29</v>
      </c>
    </row>
  </sheetData>
  <sheetProtection/>
  <mergeCells count="26">
    <mergeCell ref="N6:R6"/>
    <mergeCell ref="T6:X6"/>
    <mergeCell ref="M6:M8"/>
    <mergeCell ref="S6:S8"/>
    <mergeCell ref="B5:M5"/>
    <mergeCell ref="N5:Y5"/>
    <mergeCell ref="F7:F8"/>
    <mergeCell ref="H6:L6"/>
    <mergeCell ref="R7:R8"/>
    <mergeCell ref="X7:X8"/>
    <mergeCell ref="X1:Y1"/>
    <mergeCell ref="A3:Y3"/>
    <mergeCell ref="A5:A8"/>
    <mergeCell ref="G6:G8"/>
    <mergeCell ref="B6:F6"/>
    <mergeCell ref="Y6:Y8"/>
    <mergeCell ref="D7:E7"/>
    <mergeCell ref="B7:C7"/>
    <mergeCell ref="V7:W7"/>
    <mergeCell ref="A4:Y4"/>
    <mergeCell ref="H7:I7"/>
    <mergeCell ref="J7:K7"/>
    <mergeCell ref="L7:L8"/>
    <mergeCell ref="N7:O7"/>
    <mergeCell ref="P7:Q7"/>
    <mergeCell ref="T7:U7"/>
  </mergeCells>
  <conditionalFormatting sqref="Y41:Y65536 M41:M65536 Y3 M3 M5:M8 Y5:Y8">
    <cfRule type="cellIs" priority="3" dxfId="75" operator="lessThan" stopIfTrue="1">
      <formula>0</formula>
    </cfRule>
  </conditionalFormatting>
  <conditionalFormatting sqref="M9:M40 Y9:Y40">
    <cfRule type="cellIs" priority="4" dxfId="75" operator="lessThan">
      <formula>0</formula>
    </cfRule>
    <cfRule type="cellIs" priority="5" dxfId="77" operator="greaterThanOrEqual" stopIfTrue="1">
      <formula>0</formula>
    </cfRule>
  </conditionalFormatting>
  <conditionalFormatting sqref="G6:G8">
    <cfRule type="cellIs" priority="2" dxfId="75" operator="lessThan" stopIfTrue="1">
      <formula>0</formula>
    </cfRule>
  </conditionalFormatting>
  <conditionalFormatting sqref="S6:S8">
    <cfRule type="cellIs" priority="1" dxfId="75" operator="lessThan" stopIfTrue="1">
      <formula>0</formula>
    </cfRule>
  </conditionalFormatting>
  <hyperlinks>
    <hyperlink ref="X1:Y1" location="INDICE!A1" display="Volver al Indice"/>
  </hyperlinks>
  <printOptions/>
  <pageMargins left="0.2" right="0.22" top="0.54" bottom="0.1968503937007874" header="0.15748031496062992" footer="0.15748031496062992"/>
  <pageSetup horizontalDpi="600" verticalDpi="600" orientation="landscape" scale="5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0"/>
  </sheetPr>
  <dimension ref="A1:Q57"/>
  <sheetViews>
    <sheetView showGridLines="0" zoomScale="88" zoomScaleNormal="88" zoomScalePageLayoutView="0" workbookViewId="0" topLeftCell="A1">
      <selection activeCell="A1" sqref="A1"/>
    </sheetView>
  </sheetViews>
  <sheetFormatPr defaultColWidth="9.140625" defaultRowHeight="15"/>
  <cols>
    <col min="1" max="1" width="15.8515625" style="229" customWidth="1"/>
    <col min="2" max="3" width="12.28125" style="229" customWidth="1"/>
    <col min="4" max="4" width="10.57421875" style="229" customWidth="1"/>
    <col min="5" max="5" width="10.28125" style="229" bestFit="1" customWidth="1"/>
    <col min="6" max="6" width="11.57421875" style="229" customWidth="1"/>
    <col min="7" max="7" width="12.7109375" style="229" customWidth="1"/>
    <col min="8" max="8" width="10.57421875" style="229" customWidth="1"/>
    <col min="9" max="9" width="9.00390625" style="229" customWidth="1"/>
    <col min="10" max="10" width="12.8515625" style="229" customWidth="1"/>
    <col min="11" max="12" width="12.421875" style="229" customWidth="1"/>
    <col min="13" max="13" width="10.57421875" style="229" customWidth="1"/>
    <col min="14" max="15" width="11.57421875" style="229" customWidth="1"/>
    <col min="16" max="16" width="13.28125" style="229" customWidth="1"/>
    <col min="17" max="17" width="10.28125" style="229" customWidth="1"/>
    <col min="18" max="16384" width="9.140625" style="229" customWidth="1"/>
  </cols>
  <sheetData>
    <row r="1" spans="14:17" ht="18.75" thickBot="1">
      <c r="N1" s="647" t="s">
        <v>28</v>
      </c>
      <c r="O1" s="648"/>
      <c r="P1" s="648"/>
      <c r="Q1" s="649"/>
    </row>
    <row r="2" ht="3.75" customHeight="1" thickBot="1"/>
    <row r="3" spans="1:17" ht="24" customHeight="1" thickTop="1">
      <c r="A3" s="713" t="s">
        <v>54</v>
      </c>
      <c r="B3" s="714"/>
      <c r="C3" s="714"/>
      <c r="D3" s="714"/>
      <c r="E3" s="714"/>
      <c r="F3" s="714"/>
      <c r="G3" s="714"/>
      <c r="H3" s="714"/>
      <c r="I3" s="714"/>
      <c r="J3" s="714"/>
      <c r="K3" s="714"/>
      <c r="L3" s="714"/>
      <c r="M3" s="714"/>
      <c r="N3" s="714"/>
      <c r="O3" s="714"/>
      <c r="P3" s="714"/>
      <c r="Q3" s="715"/>
    </row>
    <row r="4" spans="1:17" ht="18.75" customHeight="1" thickBot="1">
      <c r="A4" s="707" t="s">
        <v>39</v>
      </c>
      <c r="B4" s="708"/>
      <c r="C4" s="708"/>
      <c r="D4" s="708"/>
      <c r="E4" s="708"/>
      <c r="F4" s="708"/>
      <c r="G4" s="708"/>
      <c r="H4" s="708"/>
      <c r="I4" s="708"/>
      <c r="J4" s="708"/>
      <c r="K4" s="708"/>
      <c r="L4" s="708"/>
      <c r="M4" s="708"/>
      <c r="N4" s="708"/>
      <c r="O4" s="708"/>
      <c r="P4" s="708"/>
      <c r="Q4" s="709"/>
    </row>
    <row r="5" spans="1:17" s="260" customFormat="1" ht="20.25" customHeight="1" thickBot="1">
      <c r="A5" s="704" t="s">
        <v>53</v>
      </c>
      <c r="B5" s="710" t="s">
        <v>37</v>
      </c>
      <c r="C5" s="710"/>
      <c r="D5" s="710"/>
      <c r="E5" s="710"/>
      <c r="F5" s="710"/>
      <c r="G5" s="710"/>
      <c r="H5" s="710"/>
      <c r="I5" s="711"/>
      <c r="J5" s="710" t="s">
        <v>36</v>
      </c>
      <c r="K5" s="710"/>
      <c r="L5" s="710"/>
      <c r="M5" s="710"/>
      <c r="N5" s="710"/>
      <c r="O5" s="710"/>
      <c r="P5" s="710"/>
      <c r="Q5" s="712"/>
    </row>
    <row r="6" spans="1:17" s="458" customFormat="1" ht="28.5" customHeight="1" thickBot="1">
      <c r="A6" s="705"/>
      <c r="B6" s="716" t="s">
        <v>202</v>
      </c>
      <c r="C6" s="716"/>
      <c r="D6" s="716"/>
      <c r="E6" s="717"/>
      <c r="F6" s="716" t="s">
        <v>203</v>
      </c>
      <c r="G6" s="716"/>
      <c r="H6" s="716"/>
      <c r="I6" s="717"/>
      <c r="J6" s="718" t="s">
        <v>205</v>
      </c>
      <c r="K6" s="719"/>
      <c r="L6" s="719"/>
      <c r="M6" s="720"/>
      <c r="N6" s="718" t="s">
        <v>206</v>
      </c>
      <c r="O6" s="719"/>
      <c r="P6" s="719"/>
      <c r="Q6" s="721"/>
    </row>
    <row r="7" spans="1:17" s="253" customFormat="1" ht="22.5" customHeight="1" thickBot="1">
      <c r="A7" s="706"/>
      <c r="B7" s="259" t="s">
        <v>22</v>
      </c>
      <c r="C7" s="255" t="s">
        <v>21</v>
      </c>
      <c r="D7" s="255" t="s">
        <v>17</v>
      </c>
      <c r="E7" s="258" t="s">
        <v>35</v>
      </c>
      <c r="F7" s="256" t="s">
        <v>22</v>
      </c>
      <c r="G7" s="255" t="s">
        <v>21</v>
      </c>
      <c r="H7" s="255" t="s">
        <v>17</v>
      </c>
      <c r="I7" s="257" t="s">
        <v>34</v>
      </c>
      <c r="J7" s="256" t="s">
        <v>22</v>
      </c>
      <c r="K7" s="255" t="s">
        <v>21</v>
      </c>
      <c r="L7" s="255" t="s">
        <v>17</v>
      </c>
      <c r="M7" s="257" t="s">
        <v>35</v>
      </c>
      <c r="N7" s="256" t="s">
        <v>22</v>
      </c>
      <c r="O7" s="255" t="s">
        <v>21</v>
      </c>
      <c r="P7" s="255" t="s">
        <v>17</v>
      </c>
      <c r="Q7" s="254" t="s">
        <v>34</v>
      </c>
    </row>
    <row r="8" spans="1:17" s="245" customFormat="1" ht="18" customHeight="1" thickBot="1">
      <c r="A8" s="252" t="s">
        <v>52</v>
      </c>
      <c r="B8" s="251">
        <f>SUM(B9:B55)</f>
        <v>1333198</v>
      </c>
      <c r="C8" s="247">
        <f>SUM(C9:C55)</f>
        <v>84173</v>
      </c>
      <c r="D8" s="247">
        <f aca="true" t="shared" si="0" ref="D8:D55">C8+B8</f>
        <v>1417371</v>
      </c>
      <c r="E8" s="248">
        <f aca="true" t="shared" si="1" ref="E8:E52">D8/$D$8</f>
        <v>1</v>
      </c>
      <c r="F8" s="247">
        <f>SUM(F9:F55)</f>
        <v>1178714</v>
      </c>
      <c r="G8" s="247">
        <f>SUM(G9:G55)</f>
        <v>100515</v>
      </c>
      <c r="H8" s="247">
        <f aca="true" t="shared" si="2" ref="H8:H55">G8+F8</f>
        <v>1279229</v>
      </c>
      <c r="I8" s="250">
        <f aca="true" t="shared" si="3" ref="I8:I52">(D8/H8-1)</f>
        <v>0.10798848368822167</v>
      </c>
      <c r="J8" s="249">
        <f>SUM(J9:J55)</f>
        <v>13807682</v>
      </c>
      <c r="K8" s="247">
        <f>SUM(K9:K55)</f>
        <v>821079</v>
      </c>
      <c r="L8" s="247">
        <f aca="true" t="shared" si="4" ref="L8:L55">K8+J8</f>
        <v>14628761</v>
      </c>
      <c r="M8" s="248">
        <f aca="true" t="shared" si="5" ref="M8:M52">(L8/$L$8)</f>
        <v>1</v>
      </c>
      <c r="N8" s="247">
        <f>SUM(N9:N55)</f>
        <v>13235146</v>
      </c>
      <c r="O8" s="247">
        <f>SUM(O9:O55)</f>
        <v>725938</v>
      </c>
      <c r="P8" s="247">
        <f aca="true" t="shared" si="6" ref="P8:P55">O8+N8</f>
        <v>13961084</v>
      </c>
      <c r="Q8" s="246">
        <f aca="true" t="shared" si="7" ref="Q8:Q52">(L8/P8-1)</f>
        <v>0.047824151763573575</v>
      </c>
    </row>
    <row r="9" spans="1:17" s="230" customFormat="1" ht="18" customHeight="1" thickTop="1">
      <c r="A9" s="244" t="s">
        <v>269</v>
      </c>
      <c r="B9" s="243">
        <v>167749</v>
      </c>
      <c r="C9" s="239">
        <v>437</v>
      </c>
      <c r="D9" s="239">
        <f t="shared" si="0"/>
        <v>168186</v>
      </c>
      <c r="E9" s="242">
        <f t="shared" si="1"/>
        <v>0.1186605341861799</v>
      </c>
      <c r="F9" s="240">
        <v>149763</v>
      </c>
      <c r="G9" s="239">
        <v>292</v>
      </c>
      <c r="H9" s="239">
        <f t="shared" si="2"/>
        <v>150055</v>
      </c>
      <c r="I9" s="241">
        <f t="shared" si="3"/>
        <v>0.1208290293559029</v>
      </c>
      <c r="J9" s="240">
        <v>1826360</v>
      </c>
      <c r="K9" s="239">
        <v>10334</v>
      </c>
      <c r="L9" s="239">
        <f t="shared" si="4"/>
        <v>1836694</v>
      </c>
      <c r="M9" s="241">
        <f t="shared" si="5"/>
        <v>0.1255536268587613</v>
      </c>
      <c r="N9" s="240">
        <v>1710333</v>
      </c>
      <c r="O9" s="239">
        <v>3948</v>
      </c>
      <c r="P9" s="239">
        <f t="shared" si="6"/>
        <v>1714281</v>
      </c>
      <c r="Q9" s="238">
        <f t="shared" si="7"/>
        <v>0.07140777970472745</v>
      </c>
    </row>
    <row r="10" spans="1:17" s="230" customFormat="1" ht="18" customHeight="1">
      <c r="A10" s="244" t="s">
        <v>270</v>
      </c>
      <c r="B10" s="243">
        <v>143001</v>
      </c>
      <c r="C10" s="239">
        <v>157</v>
      </c>
      <c r="D10" s="239">
        <f t="shared" si="0"/>
        <v>143158</v>
      </c>
      <c r="E10" s="242">
        <f t="shared" si="1"/>
        <v>0.10100248982094313</v>
      </c>
      <c r="F10" s="240">
        <v>136041</v>
      </c>
      <c r="G10" s="239">
        <v>116</v>
      </c>
      <c r="H10" s="239">
        <f t="shared" si="2"/>
        <v>136157</v>
      </c>
      <c r="I10" s="241">
        <f t="shared" si="3"/>
        <v>0.051418582959377845</v>
      </c>
      <c r="J10" s="240">
        <v>1514960</v>
      </c>
      <c r="K10" s="239">
        <v>2571</v>
      </c>
      <c r="L10" s="239">
        <f t="shared" si="4"/>
        <v>1517531</v>
      </c>
      <c r="M10" s="241">
        <f t="shared" si="5"/>
        <v>0.10373612638828401</v>
      </c>
      <c r="N10" s="240">
        <v>1556614</v>
      </c>
      <c r="O10" s="239">
        <v>1521</v>
      </c>
      <c r="P10" s="239">
        <f t="shared" si="6"/>
        <v>1558135</v>
      </c>
      <c r="Q10" s="238">
        <f t="shared" si="7"/>
        <v>-0.026059359426493844</v>
      </c>
    </row>
    <row r="11" spans="1:17" s="230" customFormat="1" ht="18" customHeight="1">
      <c r="A11" s="244" t="s">
        <v>271</v>
      </c>
      <c r="B11" s="243">
        <v>118479</v>
      </c>
      <c r="C11" s="239">
        <v>1468</v>
      </c>
      <c r="D11" s="239">
        <f t="shared" si="0"/>
        <v>119947</v>
      </c>
      <c r="E11" s="242">
        <f t="shared" si="1"/>
        <v>0.08462639633518676</v>
      </c>
      <c r="F11" s="240">
        <v>103849</v>
      </c>
      <c r="G11" s="239">
        <v>2435</v>
      </c>
      <c r="H11" s="239">
        <f t="shared" si="2"/>
        <v>106284</v>
      </c>
      <c r="I11" s="241">
        <f t="shared" si="3"/>
        <v>0.12855180459899884</v>
      </c>
      <c r="J11" s="240">
        <v>1220329</v>
      </c>
      <c r="K11" s="239">
        <v>11125</v>
      </c>
      <c r="L11" s="239">
        <f t="shared" si="4"/>
        <v>1231454</v>
      </c>
      <c r="M11" s="241">
        <f t="shared" si="5"/>
        <v>0.08418033488960548</v>
      </c>
      <c r="N11" s="240">
        <v>1097666</v>
      </c>
      <c r="O11" s="239">
        <v>17523</v>
      </c>
      <c r="P11" s="239">
        <f t="shared" si="6"/>
        <v>1115189</v>
      </c>
      <c r="Q11" s="238">
        <f t="shared" si="7"/>
        <v>0.10425587052956953</v>
      </c>
    </row>
    <row r="12" spans="1:17" s="230" customFormat="1" ht="18" customHeight="1">
      <c r="A12" s="244" t="s">
        <v>272</v>
      </c>
      <c r="B12" s="243">
        <v>89303</v>
      </c>
      <c r="C12" s="239">
        <v>226</v>
      </c>
      <c r="D12" s="239">
        <f t="shared" si="0"/>
        <v>89529</v>
      </c>
      <c r="E12" s="242">
        <f aca="true" t="shared" si="8" ref="E12:E27">D12/$D$8</f>
        <v>0.06316553675784252</v>
      </c>
      <c r="F12" s="240">
        <v>84236</v>
      </c>
      <c r="G12" s="239">
        <v>1621</v>
      </c>
      <c r="H12" s="239">
        <f t="shared" si="2"/>
        <v>85857</v>
      </c>
      <c r="I12" s="241">
        <f aca="true" t="shared" si="9" ref="I12:I27">(D12/H12-1)</f>
        <v>0.042768789964708676</v>
      </c>
      <c r="J12" s="240">
        <v>960178</v>
      </c>
      <c r="K12" s="239">
        <v>8412</v>
      </c>
      <c r="L12" s="239">
        <f t="shared" si="4"/>
        <v>968590</v>
      </c>
      <c r="M12" s="241">
        <f aca="true" t="shared" si="10" ref="M12:M27">(L12/$L$8)</f>
        <v>0.06621134899941288</v>
      </c>
      <c r="N12" s="240">
        <v>955332</v>
      </c>
      <c r="O12" s="239">
        <v>5516</v>
      </c>
      <c r="P12" s="239">
        <f t="shared" si="6"/>
        <v>960848</v>
      </c>
      <c r="Q12" s="238">
        <f aca="true" t="shared" si="11" ref="Q12:Q27">(L12/P12-1)</f>
        <v>0.008057465905117134</v>
      </c>
    </row>
    <row r="13" spans="1:17" s="230" customFormat="1" ht="18" customHeight="1">
      <c r="A13" s="244" t="s">
        <v>273</v>
      </c>
      <c r="B13" s="243">
        <v>69447</v>
      </c>
      <c r="C13" s="239">
        <v>298</v>
      </c>
      <c r="D13" s="239">
        <f t="shared" si="0"/>
        <v>69745</v>
      </c>
      <c r="E13" s="242">
        <f t="shared" si="8"/>
        <v>0.04920729999414409</v>
      </c>
      <c r="F13" s="240">
        <v>58480</v>
      </c>
      <c r="G13" s="239">
        <v>104</v>
      </c>
      <c r="H13" s="239">
        <f t="shared" si="2"/>
        <v>58584</v>
      </c>
      <c r="I13" s="241">
        <f t="shared" si="9"/>
        <v>0.19051276799126038</v>
      </c>
      <c r="J13" s="240">
        <v>702311</v>
      </c>
      <c r="K13" s="239">
        <v>5630</v>
      </c>
      <c r="L13" s="239">
        <f t="shared" si="4"/>
        <v>707941</v>
      </c>
      <c r="M13" s="241">
        <f t="shared" si="10"/>
        <v>0.0483937771626729</v>
      </c>
      <c r="N13" s="240">
        <v>719952</v>
      </c>
      <c r="O13" s="239">
        <v>2123</v>
      </c>
      <c r="P13" s="239">
        <f t="shared" si="6"/>
        <v>722075</v>
      </c>
      <c r="Q13" s="238">
        <f t="shared" si="11"/>
        <v>-0.01957414396011492</v>
      </c>
    </row>
    <row r="14" spans="1:17" s="230" customFormat="1" ht="18" customHeight="1">
      <c r="A14" s="244" t="s">
        <v>274</v>
      </c>
      <c r="B14" s="243">
        <v>65346</v>
      </c>
      <c r="C14" s="239">
        <v>872</v>
      </c>
      <c r="D14" s="239">
        <f t="shared" si="0"/>
        <v>66218</v>
      </c>
      <c r="E14" s="242">
        <f t="shared" si="8"/>
        <v>0.04671889011416207</v>
      </c>
      <c r="F14" s="240">
        <v>53971</v>
      </c>
      <c r="G14" s="239">
        <v>6126</v>
      </c>
      <c r="H14" s="239">
        <f t="shared" si="2"/>
        <v>60097</v>
      </c>
      <c r="I14" s="241">
        <f t="shared" si="9"/>
        <v>0.10185200592375665</v>
      </c>
      <c r="J14" s="240">
        <v>639195</v>
      </c>
      <c r="K14" s="239">
        <v>14078</v>
      </c>
      <c r="L14" s="239">
        <f t="shared" si="4"/>
        <v>653273</v>
      </c>
      <c r="M14" s="241">
        <f t="shared" si="10"/>
        <v>0.04465675527818111</v>
      </c>
      <c r="N14" s="240">
        <v>610631</v>
      </c>
      <c r="O14" s="239">
        <v>22240</v>
      </c>
      <c r="P14" s="239">
        <f t="shared" si="6"/>
        <v>632871</v>
      </c>
      <c r="Q14" s="238">
        <f t="shared" si="11"/>
        <v>0.032237217379213146</v>
      </c>
    </row>
    <row r="15" spans="1:17" s="230" customFormat="1" ht="18" customHeight="1">
      <c r="A15" s="244" t="s">
        <v>275</v>
      </c>
      <c r="B15" s="243">
        <v>48850</v>
      </c>
      <c r="C15" s="239">
        <v>2665</v>
      </c>
      <c r="D15" s="239">
        <f>C15+B15</f>
        <v>51515</v>
      </c>
      <c r="E15" s="242">
        <f t="shared" si="8"/>
        <v>0.03634545930458574</v>
      </c>
      <c r="F15" s="240">
        <v>37511</v>
      </c>
      <c r="G15" s="239">
        <v>469</v>
      </c>
      <c r="H15" s="239">
        <f>G15+F15</f>
        <v>37980</v>
      </c>
      <c r="I15" s="241">
        <f t="shared" si="9"/>
        <v>0.35637177461822</v>
      </c>
      <c r="J15" s="240">
        <v>468624</v>
      </c>
      <c r="K15" s="239">
        <v>7020</v>
      </c>
      <c r="L15" s="239">
        <f>K15+J15</f>
        <v>475644</v>
      </c>
      <c r="M15" s="241">
        <f t="shared" si="10"/>
        <v>0.03251430521012682</v>
      </c>
      <c r="N15" s="240">
        <v>424677</v>
      </c>
      <c r="O15" s="239">
        <v>15640</v>
      </c>
      <c r="P15" s="239">
        <f>O15+N15</f>
        <v>440317</v>
      </c>
      <c r="Q15" s="238">
        <f t="shared" si="11"/>
        <v>0.08023083369481543</v>
      </c>
    </row>
    <row r="16" spans="1:17" s="230" customFormat="1" ht="18" customHeight="1">
      <c r="A16" s="244" t="s">
        <v>276</v>
      </c>
      <c r="B16" s="243">
        <v>51283</v>
      </c>
      <c r="C16" s="239">
        <v>208</v>
      </c>
      <c r="D16" s="239">
        <f>C16+B16</f>
        <v>51491</v>
      </c>
      <c r="E16" s="242">
        <f t="shared" si="8"/>
        <v>0.03632852654668397</v>
      </c>
      <c r="F16" s="240">
        <v>44611</v>
      </c>
      <c r="G16" s="239">
        <v>625</v>
      </c>
      <c r="H16" s="239">
        <f>G16+F16</f>
        <v>45236</v>
      </c>
      <c r="I16" s="241">
        <f t="shared" si="9"/>
        <v>0.13827482536033253</v>
      </c>
      <c r="J16" s="240">
        <v>498358</v>
      </c>
      <c r="K16" s="239">
        <v>3457</v>
      </c>
      <c r="L16" s="239">
        <f>K16+J16</f>
        <v>501815</v>
      </c>
      <c r="M16" s="241">
        <f t="shared" si="10"/>
        <v>0.03430331522949893</v>
      </c>
      <c r="N16" s="240">
        <v>493880</v>
      </c>
      <c r="O16" s="239">
        <v>1238</v>
      </c>
      <c r="P16" s="239">
        <f>O16+N16</f>
        <v>495118</v>
      </c>
      <c r="Q16" s="238">
        <f t="shared" si="11"/>
        <v>0.013526068533157742</v>
      </c>
    </row>
    <row r="17" spans="1:17" s="230" customFormat="1" ht="18" customHeight="1">
      <c r="A17" s="244" t="s">
        <v>277</v>
      </c>
      <c r="B17" s="243">
        <v>39204</v>
      </c>
      <c r="C17" s="239">
        <v>8540</v>
      </c>
      <c r="D17" s="239">
        <f>C17+B17</f>
        <v>47744</v>
      </c>
      <c r="E17" s="242">
        <f t="shared" si="8"/>
        <v>0.03368489971926898</v>
      </c>
      <c r="F17" s="240">
        <v>28674</v>
      </c>
      <c r="G17" s="239">
        <v>8753</v>
      </c>
      <c r="H17" s="239">
        <f>G17+F17</f>
        <v>37427</v>
      </c>
      <c r="I17" s="241">
        <f t="shared" si="9"/>
        <v>0.2756566115371255</v>
      </c>
      <c r="J17" s="240">
        <v>363224</v>
      </c>
      <c r="K17" s="239">
        <v>80315</v>
      </c>
      <c r="L17" s="239">
        <f>K17+J17</f>
        <v>443539</v>
      </c>
      <c r="M17" s="241">
        <f t="shared" si="10"/>
        <v>0.03031965591617773</v>
      </c>
      <c r="N17" s="240">
        <v>331702</v>
      </c>
      <c r="O17" s="239">
        <v>57323</v>
      </c>
      <c r="P17" s="239">
        <f>O17+N17</f>
        <v>389025</v>
      </c>
      <c r="Q17" s="238">
        <f t="shared" si="11"/>
        <v>0.14012981170875904</v>
      </c>
    </row>
    <row r="18" spans="1:17" s="230" customFormat="1" ht="18" customHeight="1">
      <c r="A18" s="244" t="s">
        <v>278</v>
      </c>
      <c r="B18" s="243">
        <v>31870</v>
      </c>
      <c r="C18" s="239">
        <v>16</v>
      </c>
      <c r="D18" s="239">
        <f t="shared" si="0"/>
        <v>31886</v>
      </c>
      <c r="E18" s="242">
        <f t="shared" si="8"/>
        <v>0.02249657993566963</v>
      </c>
      <c r="F18" s="240">
        <v>34402</v>
      </c>
      <c r="G18" s="239">
        <v>18</v>
      </c>
      <c r="H18" s="239">
        <f t="shared" si="2"/>
        <v>34420</v>
      </c>
      <c r="I18" s="241">
        <f t="shared" si="9"/>
        <v>-0.07361998837884953</v>
      </c>
      <c r="J18" s="240">
        <v>368015</v>
      </c>
      <c r="K18" s="239">
        <v>930</v>
      </c>
      <c r="L18" s="239">
        <f t="shared" si="4"/>
        <v>368945</v>
      </c>
      <c r="M18" s="241">
        <f t="shared" si="10"/>
        <v>0.025220522777014403</v>
      </c>
      <c r="N18" s="240">
        <v>361484</v>
      </c>
      <c r="O18" s="239">
        <v>1549</v>
      </c>
      <c r="P18" s="239">
        <f t="shared" si="6"/>
        <v>363033</v>
      </c>
      <c r="Q18" s="238">
        <f t="shared" si="11"/>
        <v>0.016285020920963067</v>
      </c>
    </row>
    <row r="19" spans="1:17" s="230" customFormat="1" ht="18" customHeight="1">
      <c r="A19" s="244" t="s">
        <v>279</v>
      </c>
      <c r="B19" s="243">
        <v>24452</v>
      </c>
      <c r="C19" s="239">
        <v>1890</v>
      </c>
      <c r="D19" s="239">
        <f>C19+B19</f>
        <v>26342</v>
      </c>
      <c r="E19" s="242">
        <f t="shared" si="8"/>
        <v>0.018585112860359073</v>
      </c>
      <c r="F19" s="240">
        <v>16319</v>
      </c>
      <c r="G19" s="239">
        <v>1687</v>
      </c>
      <c r="H19" s="239">
        <f>G19+F19</f>
        <v>18006</v>
      </c>
      <c r="I19" s="241">
        <f t="shared" si="9"/>
        <v>0.4629567921803843</v>
      </c>
      <c r="J19" s="240">
        <v>242095</v>
      </c>
      <c r="K19" s="239">
        <v>20636</v>
      </c>
      <c r="L19" s="239">
        <f>K19+J19</f>
        <v>262731</v>
      </c>
      <c r="M19" s="241">
        <f t="shared" si="10"/>
        <v>0.017959894211136543</v>
      </c>
      <c r="N19" s="240">
        <v>176443</v>
      </c>
      <c r="O19" s="239">
        <v>16441</v>
      </c>
      <c r="P19" s="239">
        <f>O19+N19</f>
        <v>192884</v>
      </c>
      <c r="Q19" s="238">
        <f t="shared" si="11"/>
        <v>0.36211920117790997</v>
      </c>
    </row>
    <row r="20" spans="1:17" s="230" customFormat="1" ht="18" customHeight="1">
      <c r="A20" s="244" t="s">
        <v>280</v>
      </c>
      <c r="B20" s="243">
        <v>21375</v>
      </c>
      <c r="C20" s="239">
        <v>855</v>
      </c>
      <c r="D20" s="239">
        <f>C20+B20</f>
        <v>22230</v>
      </c>
      <c r="E20" s="242">
        <f t="shared" si="8"/>
        <v>0.015683967006521228</v>
      </c>
      <c r="F20" s="240">
        <v>14196</v>
      </c>
      <c r="G20" s="239">
        <v>824</v>
      </c>
      <c r="H20" s="239">
        <f>G20+F20</f>
        <v>15020</v>
      </c>
      <c r="I20" s="241">
        <f t="shared" si="9"/>
        <v>0.48002663115845534</v>
      </c>
      <c r="J20" s="240">
        <v>184276</v>
      </c>
      <c r="K20" s="239">
        <v>4451</v>
      </c>
      <c r="L20" s="239">
        <f>K20+J20</f>
        <v>188727</v>
      </c>
      <c r="M20" s="241">
        <f t="shared" si="10"/>
        <v>0.012901092580567828</v>
      </c>
      <c r="N20" s="240">
        <v>166197</v>
      </c>
      <c r="O20" s="239">
        <v>4078</v>
      </c>
      <c r="P20" s="239">
        <f>O20+N20</f>
        <v>170275</v>
      </c>
      <c r="Q20" s="238">
        <f t="shared" si="11"/>
        <v>0.108365878725591</v>
      </c>
    </row>
    <row r="21" spans="1:17" s="230" customFormat="1" ht="18" customHeight="1">
      <c r="A21" s="244" t="s">
        <v>281</v>
      </c>
      <c r="B21" s="243">
        <v>12841</v>
      </c>
      <c r="C21" s="239">
        <v>9108</v>
      </c>
      <c r="D21" s="239">
        <f>C21+B21</f>
        <v>21949</v>
      </c>
      <c r="E21" s="242">
        <f t="shared" si="8"/>
        <v>0.015485712632754585</v>
      </c>
      <c r="F21" s="240">
        <v>12122</v>
      </c>
      <c r="G21" s="239">
        <v>7643</v>
      </c>
      <c r="H21" s="239">
        <f>G21+F21</f>
        <v>19765</v>
      </c>
      <c r="I21" s="241">
        <f t="shared" si="9"/>
        <v>0.11049835567923094</v>
      </c>
      <c r="J21" s="240">
        <v>94480</v>
      </c>
      <c r="K21" s="239">
        <v>51090</v>
      </c>
      <c r="L21" s="239">
        <f>K21+J21</f>
        <v>145570</v>
      </c>
      <c r="M21" s="241">
        <f t="shared" si="10"/>
        <v>0.0099509452646058</v>
      </c>
      <c r="N21" s="240">
        <v>91108</v>
      </c>
      <c r="O21" s="239">
        <v>41651</v>
      </c>
      <c r="P21" s="239">
        <f>O21+N21</f>
        <v>132759</v>
      </c>
      <c r="Q21" s="238">
        <f t="shared" si="11"/>
        <v>0.09649816584939619</v>
      </c>
    </row>
    <row r="22" spans="1:17" s="230" customFormat="1" ht="18" customHeight="1">
      <c r="A22" s="244" t="s">
        <v>282</v>
      </c>
      <c r="B22" s="243">
        <v>21408</v>
      </c>
      <c r="C22" s="239">
        <v>21</v>
      </c>
      <c r="D22" s="239">
        <f>C22+B22</f>
        <v>21429</v>
      </c>
      <c r="E22" s="242">
        <f t="shared" si="8"/>
        <v>0.01511883621154941</v>
      </c>
      <c r="F22" s="240">
        <v>19431</v>
      </c>
      <c r="G22" s="239">
        <v>7</v>
      </c>
      <c r="H22" s="239">
        <f>G22+F22</f>
        <v>19438</v>
      </c>
      <c r="I22" s="241">
        <f t="shared" si="9"/>
        <v>0.10242823335734119</v>
      </c>
      <c r="J22" s="240">
        <v>224126</v>
      </c>
      <c r="K22" s="239">
        <v>2075</v>
      </c>
      <c r="L22" s="239">
        <f>K22+J22</f>
        <v>226201</v>
      </c>
      <c r="M22" s="241">
        <f t="shared" si="10"/>
        <v>0.015462758602727873</v>
      </c>
      <c r="N22" s="240">
        <v>189345</v>
      </c>
      <c r="O22" s="239">
        <v>1932</v>
      </c>
      <c r="P22" s="239">
        <f>O22+N22</f>
        <v>191277</v>
      </c>
      <c r="Q22" s="238">
        <f t="shared" si="11"/>
        <v>0.18258337385048917</v>
      </c>
    </row>
    <row r="23" spans="1:17" s="230" customFormat="1" ht="18" customHeight="1">
      <c r="A23" s="244" t="s">
        <v>283</v>
      </c>
      <c r="B23" s="243">
        <v>20621</v>
      </c>
      <c r="C23" s="239">
        <v>14</v>
      </c>
      <c r="D23" s="239">
        <f>C23+B23</f>
        <v>20635</v>
      </c>
      <c r="E23" s="242">
        <f t="shared" si="8"/>
        <v>0.014558644137632278</v>
      </c>
      <c r="F23" s="240">
        <v>17256</v>
      </c>
      <c r="G23" s="239">
        <v>9</v>
      </c>
      <c r="H23" s="239">
        <f>G23+F23</f>
        <v>17265</v>
      </c>
      <c r="I23" s="241">
        <f t="shared" si="9"/>
        <v>0.195192586156965</v>
      </c>
      <c r="J23" s="240">
        <v>193323</v>
      </c>
      <c r="K23" s="239">
        <v>1065</v>
      </c>
      <c r="L23" s="239">
        <f>K23+J23</f>
        <v>194388</v>
      </c>
      <c r="M23" s="241">
        <f t="shared" si="10"/>
        <v>0.013288069987608656</v>
      </c>
      <c r="N23" s="240">
        <v>188462</v>
      </c>
      <c r="O23" s="239">
        <v>664</v>
      </c>
      <c r="P23" s="239">
        <f>O23+N23</f>
        <v>189126</v>
      </c>
      <c r="Q23" s="238">
        <f t="shared" si="11"/>
        <v>0.027822721360363012</v>
      </c>
    </row>
    <row r="24" spans="1:17" s="230" customFormat="1" ht="18" customHeight="1">
      <c r="A24" s="244" t="s">
        <v>284</v>
      </c>
      <c r="B24" s="243">
        <v>20434</v>
      </c>
      <c r="C24" s="239">
        <v>27</v>
      </c>
      <c r="D24" s="239">
        <f t="shared" si="0"/>
        <v>20461</v>
      </c>
      <c r="E24" s="242">
        <f t="shared" si="8"/>
        <v>0.014435881642844393</v>
      </c>
      <c r="F24" s="240">
        <v>16714</v>
      </c>
      <c r="G24" s="239">
        <v>633</v>
      </c>
      <c r="H24" s="239">
        <f t="shared" si="2"/>
        <v>17347</v>
      </c>
      <c r="I24" s="241">
        <f t="shared" si="9"/>
        <v>0.17951230760362025</v>
      </c>
      <c r="J24" s="240">
        <v>189848</v>
      </c>
      <c r="K24" s="239">
        <v>2991</v>
      </c>
      <c r="L24" s="239">
        <f t="shared" si="4"/>
        <v>192839</v>
      </c>
      <c r="M24" s="241">
        <f t="shared" si="10"/>
        <v>0.01318218268792552</v>
      </c>
      <c r="N24" s="240">
        <v>167970</v>
      </c>
      <c r="O24" s="239">
        <v>3711</v>
      </c>
      <c r="P24" s="239">
        <f t="shared" si="6"/>
        <v>171681</v>
      </c>
      <c r="Q24" s="238">
        <f t="shared" si="11"/>
        <v>0.12324019547882403</v>
      </c>
    </row>
    <row r="25" spans="1:17" s="230" customFormat="1" ht="18" customHeight="1">
      <c r="A25" s="244" t="s">
        <v>285</v>
      </c>
      <c r="B25" s="243">
        <v>17764</v>
      </c>
      <c r="C25" s="239">
        <v>379</v>
      </c>
      <c r="D25" s="239">
        <f t="shared" si="0"/>
        <v>18143</v>
      </c>
      <c r="E25" s="242">
        <f t="shared" si="8"/>
        <v>0.0128004594421644</v>
      </c>
      <c r="F25" s="240">
        <v>13491</v>
      </c>
      <c r="G25" s="239">
        <v>890</v>
      </c>
      <c r="H25" s="239">
        <f t="shared" si="2"/>
        <v>14381</v>
      </c>
      <c r="I25" s="241">
        <f t="shared" si="9"/>
        <v>0.26159516028092633</v>
      </c>
      <c r="J25" s="240">
        <v>195689</v>
      </c>
      <c r="K25" s="239">
        <v>7179</v>
      </c>
      <c r="L25" s="239">
        <f t="shared" si="4"/>
        <v>202868</v>
      </c>
      <c r="M25" s="241">
        <f t="shared" si="10"/>
        <v>0.013867749975544751</v>
      </c>
      <c r="N25" s="240">
        <v>180263</v>
      </c>
      <c r="O25" s="239">
        <v>8878</v>
      </c>
      <c r="P25" s="239">
        <f t="shared" si="6"/>
        <v>189141</v>
      </c>
      <c r="Q25" s="238">
        <f t="shared" si="11"/>
        <v>0.07257548601308028</v>
      </c>
    </row>
    <row r="26" spans="1:17" s="230" customFormat="1" ht="18" customHeight="1">
      <c r="A26" s="244" t="s">
        <v>286</v>
      </c>
      <c r="B26" s="243">
        <v>16588</v>
      </c>
      <c r="C26" s="239">
        <v>268</v>
      </c>
      <c r="D26" s="239">
        <f t="shared" si="0"/>
        <v>16856</v>
      </c>
      <c r="E26" s="242">
        <f t="shared" si="8"/>
        <v>0.011892440299681594</v>
      </c>
      <c r="F26" s="240">
        <v>12382</v>
      </c>
      <c r="G26" s="239">
        <v>355</v>
      </c>
      <c r="H26" s="239">
        <f t="shared" si="2"/>
        <v>12737</v>
      </c>
      <c r="I26" s="241">
        <f t="shared" si="9"/>
        <v>0.32338855303446645</v>
      </c>
      <c r="J26" s="240">
        <v>168356</v>
      </c>
      <c r="K26" s="239">
        <v>8805</v>
      </c>
      <c r="L26" s="239">
        <f t="shared" si="4"/>
        <v>177161</v>
      </c>
      <c r="M26" s="241">
        <f t="shared" si="10"/>
        <v>0.01211045829513518</v>
      </c>
      <c r="N26" s="240">
        <v>126936</v>
      </c>
      <c r="O26" s="239">
        <v>2690</v>
      </c>
      <c r="P26" s="239">
        <f t="shared" si="6"/>
        <v>129626</v>
      </c>
      <c r="Q26" s="238">
        <f t="shared" si="11"/>
        <v>0.3667088392760711</v>
      </c>
    </row>
    <row r="27" spans="1:17" s="230" customFormat="1" ht="18" customHeight="1">
      <c r="A27" s="244" t="s">
        <v>287</v>
      </c>
      <c r="B27" s="243">
        <v>16163</v>
      </c>
      <c r="C27" s="239">
        <v>159</v>
      </c>
      <c r="D27" s="239">
        <f t="shared" si="0"/>
        <v>16322</v>
      </c>
      <c r="E27" s="242">
        <f t="shared" si="8"/>
        <v>0.011515686436367049</v>
      </c>
      <c r="F27" s="240">
        <v>15297</v>
      </c>
      <c r="G27" s="239">
        <v>1319</v>
      </c>
      <c r="H27" s="239">
        <f t="shared" si="2"/>
        <v>16616</v>
      </c>
      <c r="I27" s="241">
        <f t="shared" si="9"/>
        <v>-0.0176937891189215</v>
      </c>
      <c r="J27" s="240">
        <v>159038</v>
      </c>
      <c r="K27" s="239">
        <v>3486</v>
      </c>
      <c r="L27" s="239">
        <f t="shared" si="4"/>
        <v>162524</v>
      </c>
      <c r="M27" s="241">
        <f t="shared" si="10"/>
        <v>0.011109895089543126</v>
      </c>
      <c r="N27" s="240">
        <v>146672</v>
      </c>
      <c r="O27" s="239">
        <v>4274</v>
      </c>
      <c r="P27" s="239">
        <f t="shared" si="6"/>
        <v>150946</v>
      </c>
      <c r="Q27" s="238">
        <f t="shared" si="11"/>
        <v>0.07670292687451141</v>
      </c>
    </row>
    <row r="28" spans="1:17" s="230" customFormat="1" ht="18" customHeight="1">
      <c r="A28" s="244" t="s">
        <v>288</v>
      </c>
      <c r="B28" s="243">
        <v>10743</v>
      </c>
      <c r="C28" s="239">
        <v>5456</v>
      </c>
      <c r="D28" s="239">
        <f t="shared" si="0"/>
        <v>16199</v>
      </c>
      <c r="E28" s="242">
        <f t="shared" si="1"/>
        <v>0.01142890605212044</v>
      </c>
      <c r="F28" s="240">
        <v>8573</v>
      </c>
      <c r="G28" s="239">
        <v>4020</v>
      </c>
      <c r="H28" s="239">
        <f t="shared" si="2"/>
        <v>12593</v>
      </c>
      <c r="I28" s="241">
        <f t="shared" si="3"/>
        <v>0.28634955927896444</v>
      </c>
      <c r="J28" s="240">
        <v>99267</v>
      </c>
      <c r="K28" s="239">
        <v>51443</v>
      </c>
      <c r="L28" s="239">
        <f t="shared" si="4"/>
        <v>150710</v>
      </c>
      <c r="M28" s="241">
        <f t="shared" si="5"/>
        <v>0.010302307898802912</v>
      </c>
      <c r="N28" s="240">
        <v>105657</v>
      </c>
      <c r="O28" s="239">
        <v>43904</v>
      </c>
      <c r="P28" s="239">
        <f t="shared" si="6"/>
        <v>149561</v>
      </c>
      <c r="Q28" s="238">
        <f t="shared" si="7"/>
        <v>0.007682484070044904</v>
      </c>
    </row>
    <row r="29" spans="1:17" s="230" customFormat="1" ht="18" customHeight="1">
      <c r="A29" s="244" t="s">
        <v>289</v>
      </c>
      <c r="B29" s="243">
        <v>15748</v>
      </c>
      <c r="C29" s="239">
        <v>12</v>
      </c>
      <c r="D29" s="239">
        <f t="shared" si="0"/>
        <v>15760</v>
      </c>
      <c r="E29" s="242">
        <f t="shared" si="1"/>
        <v>0.011119177688833764</v>
      </c>
      <c r="F29" s="240">
        <v>13511</v>
      </c>
      <c r="G29" s="239">
        <v>168</v>
      </c>
      <c r="H29" s="239">
        <f t="shared" si="2"/>
        <v>13679</v>
      </c>
      <c r="I29" s="241">
        <f t="shared" si="3"/>
        <v>0.15213100372834276</v>
      </c>
      <c r="J29" s="240">
        <v>162506</v>
      </c>
      <c r="K29" s="239">
        <v>836</v>
      </c>
      <c r="L29" s="239">
        <f t="shared" si="4"/>
        <v>163342</v>
      </c>
      <c r="M29" s="241">
        <f t="shared" si="5"/>
        <v>0.011165812333662433</v>
      </c>
      <c r="N29" s="240">
        <v>153578</v>
      </c>
      <c r="O29" s="239">
        <v>572</v>
      </c>
      <c r="P29" s="239">
        <f t="shared" si="6"/>
        <v>154150</v>
      </c>
      <c r="Q29" s="238">
        <f t="shared" si="7"/>
        <v>0.05963023029516701</v>
      </c>
    </row>
    <row r="30" spans="1:17" s="230" customFormat="1" ht="18" customHeight="1">
      <c r="A30" s="244" t="s">
        <v>290</v>
      </c>
      <c r="B30" s="243">
        <v>13629</v>
      </c>
      <c r="C30" s="239">
        <v>807</v>
      </c>
      <c r="D30" s="239">
        <f t="shared" si="0"/>
        <v>14436</v>
      </c>
      <c r="E30" s="242">
        <f t="shared" si="1"/>
        <v>0.01018505387791905</v>
      </c>
      <c r="F30" s="240">
        <v>12583</v>
      </c>
      <c r="G30" s="239">
        <v>73</v>
      </c>
      <c r="H30" s="239">
        <f t="shared" si="2"/>
        <v>12656</v>
      </c>
      <c r="I30" s="241">
        <f t="shared" si="3"/>
        <v>0.14064475347661198</v>
      </c>
      <c r="J30" s="240">
        <v>154531</v>
      </c>
      <c r="K30" s="239">
        <v>2153</v>
      </c>
      <c r="L30" s="239">
        <f t="shared" si="4"/>
        <v>156684</v>
      </c>
      <c r="M30" s="241">
        <f t="shared" si="5"/>
        <v>0.010710681512945628</v>
      </c>
      <c r="N30" s="240">
        <v>129982</v>
      </c>
      <c r="O30" s="239">
        <v>591</v>
      </c>
      <c r="P30" s="239">
        <f t="shared" si="6"/>
        <v>130573</v>
      </c>
      <c r="Q30" s="238">
        <f t="shared" si="7"/>
        <v>0.1999724292158409</v>
      </c>
    </row>
    <row r="31" spans="1:17" s="230" customFormat="1" ht="18" customHeight="1">
      <c r="A31" s="244" t="s">
        <v>291</v>
      </c>
      <c r="B31" s="243">
        <v>12452</v>
      </c>
      <c r="C31" s="239">
        <v>94</v>
      </c>
      <c r="D31" s="239">
        <f t="shared" si="0"/>
        <v>12546</v>
      </c>
      <c r="E31" s="242">
        <f t="shared" si="1"/>
        <v>0.008851599193154086</v>
      </c>
      <c r="F31" s="240">
        <v>11521</v>
      </c>
      <c r="G31" s="239">
        <v>32</v>
      </c>
      <c r="H31" s="239">
        <f t="shared" si="2"/>
        <v>11553</v>
      </c>
      <c r="I31" s="241">
        <f t="shared" si="3"/>
        <v>0.08595170085692039</v>
      </c>
      <c r="J31" s="240">
        <v>160418</v>
      </c>
      <c r="K31" s="239">
        <v>928</v>
      </c>
      <c r="L31" s="239">
        <f t="shared" si="4"/>
        <v>161346</v>
      </c>
      <c r="M31" s="241">
        <f t="shared" si="5"/>
        <v>0.011029368789332193</v>
      </c>
      <c r="N31" s="240">
        <v>164508</v>
      </c>
      <c r="O31" s="239">
        <v>1035</v>
      </c>
      <c r="P31" s="239">
        <f t="shared" si="6"/>
        <v>165543</v>
      </c>
      <c r="Q31" s="238">
        <f t="shared" si="7"/>
        <v>-0.025352929450354278</v>
      </c>
    </row>
    <row r="32" spans="1:17" s="230" customFormat="1" ht="18" customHeight="1">
      <c r="A32" s="244" t="s">
        <v>292</v>
      </c>
      <c r="B32" s="243">
        <v>12153</v>
      </c>
      <c r="C32" s="239">
        <v>21</v>
      </c>
      <c r="D32" s="239">
        <f t="shared" si="0"/>
        <v>12174</v>
      </c>
      <c r="E32" s="242">
        <f t="shared" si="1"/>
        <v>0.008589141445676537</v>
      </c>
      <c r="F32" s="240">
        <v>9622</v>
      </c>
      <c r="G32" s="239">
        <v>62</v>
      </c>
      <c r="H32" s="239">
        <f t="shared" si="2"/>
        <v>9684</v>
      </c>
      <c r="I32" s="241">
        <f t="shared" si="3"/>
        <v>0.2571251548946716</v>
      </c>
      <c r="J32" s="240">
        <v>119360</v>
      </c>
      <c r="K32" s="239">
        <v>747</v>
      </c>
      <c r="L32" s="239">
        <f t="shared" si="4"/>
        <v>120107</v>
      </c>
      <c r="M32" s="241">
        <f t="shared" si="5"/>
        <v>0.00821033305554722</v>
      </c>
      <c r="N32" s="240">
        <v>116158</v>
      </c>
      <c r="O32" s="239">
        <v>415</v>
      </c>
      <c r="P32" s="239">
        <f t="shared" si="6"/>
        <v>116573</v>
      </c>
      <c r="Q32" s="238">
        <f t="shared" si="7"/>
        <v>0.03031576780214973</v>
      </c>
    </row>
    <row r="33" spans="1:17" s="230" customFormat="1" ht="18" customHeight="1">
      <c r="A33" s="244" t="s">
        <v>293</v>
      </c>
      <c r="B33" s="243">
        <v>10932</v>
      </c>
      <c r="C33" s="239">
        <v>4</v>
      </c>
      <c r="D33" s="239">
        <f t="shared" si="0"/>
        <v>10936</v>
      </c>
      <c r="E33" s="242">
        <f t="shared" si="1"/>
        <v>0.007715693350576525</v>
      </c>
      <c r="F33" s="240">
        <v>9981</v>
      </c>
      <c r="G33" s="239">
        <v>38</v>
      </c>
      <c r="H33" s="239">
        <f t="shared" si="2"/>
        <v>10019</v>
      </c>
      <c r="I33" s="241">
        <f t="shared" si="3"/>
        <v>0.09152610040922249</v>
      </c>
      <c r="J33" s="240">
        <v>114937</v>
      </c>
      <c r="K33" s="239">
        <v>269</v>
      </c>
      <c r="L33" s="239">
        <f t="shared" si="4"/>
        <v>115206</v>
      </c>
      <c r="M33" s="241">
        <f t="shared" si="5"/>
        <v>0.00787530810025538</v>
      </c>
      <c r="N33" s="240">
        <v>119131</v>
      </c>
      <c r="O33" s="239">
        <v>845</v>
      </c>
      <c r="P33" s="239">
        <f t="shared" si="6"/>
        <v>119976</v>
      </c>
      <c r="Q33" s="238">
        <f t="shared" si="7"/>
        <v>-0.03975795159031803</v>
      </c>
    </row>
    <row r="34" spans="1:17" s="230" customFormat="1" ht="18" customHeight="1">
      <c r="A34" s="244" t="s">
        <v>294</v>
      </c>
      <c r="B34" s="243">
        <v>9931</v>
      </c>
      <c r="C34" s="239">
        <v>33</v>
      </c>
      <c r="D34" s="239">
        <f t="shared" si="0"/>
        <v>9964</v>
      </c>
      <c r="E34" s="242">
        <f t="shared" si="1"/>
        <v>0.0070299166555545444</v>
      </c>
      <c r="F34" s="240">
        <v>10129</v>
      </c>
      <c r="G34" s="239">
        <v>72</v>
      </c>
      <c r="H34" s="239">
        <f t="shared" si="2"/>
        <v>10201</v>
      </c>
      <c r="I34" s="241">
        <f t="shared" si="3"/>
        <v>-0.023233016370943993</v>
      </c>
      <c r="J34" s="240">
        <v>118773</v>
      </c>
      <c r="K34" s="239">
        <v>507</v>
      </c>
      <c r="L34" s="239">
        <f t="shared" si="4"/>
        <v>119280</v>
      </c>
      <c r="M34" s="241">
        <f t="shared" si="5"/>
        <v>0.008153800585025621</v>
      </c>
      <c r="N34" s="240">
        <v>123061</v>
      </c>
      <c r="O34" s="239">
        <v>809</v>
      </c>
      <c r="P34" s="239">
        <f t="shared" si="6"/>
        <v>123870</v>
      </c>
      <c r="Q34" s="238">
        <f t="shared" si="7"/>
        <v>-0.03705497699200777</v>
      </c>
    </row>
    <row r="35" spans="1:17" s="230" customFormat="1" ht="18" customHeight="1">
      <c r="A35" s="244" t="s">
        <v>295</v>
      </c>
      <c r="B35" s="243">
        <v>9670</v>
      </c>
      <c r="C35" s="239">
        <v>224</v>
      </c>
      <c r="D35" s="239">
        <f t="shared" si="0"/>
        <v>9894</v>
      </c>
      <c r="E35" s="242">
        <f t="shared" si="1"/>
        <v>0.006980529445007694</v>
      </c>
      <c r="F35" s="240">
        <v>10743</v>
      </c>
      <c r="G35" s="239">
        <v>73</v>
      </c>
      <c r="H35" s="239">
        <f t="shared" si="2"/>
        <v>10816</v>
      </c>
      <c r="I35" s="241">
        <f t="shared" si="3"/>
        <v>-0.08524408284023666</v>
      </c>
      <c r="J35" s="240">
        <v>110056</v>
      </c>
      <c r="K35" s="239">
        <v>2479</v>
      </c>
      <c r="L35" s="239">
        <f t="shared" si="4"/>
        <v>112535</v>
      </c>
      <c r="M35" s="241">
        <f t="shared" si="5"/>
        <v>0.00769272257575334</v>
      </c>
      <c r="N35" s="240">
        <v>153192</v>
      </c>
      <c r="O35" s="239">
        <v>1396</v>
      </c>
      <c r="P35" s="239">
        <f t="shared" si="6"/>
        <v>154588</v>
      </c>
      <c r="Q35" s="238">
        <f t="shared" si="7"/>
        <v>-0.2720327580407276</v>
      </c>
    </row>
    <row r="36" spans="1:17" s="230" customFormat="1" ht="18" customHeight="1">
      <c r="A36" s="244" t="s">
        <v>296</v>
      </c>
      <c r="B36" s="243">
        <v>9413</v>
      </c>
      <c r="C36" s="239">
        <v>13</v>
      </c>
      <c r="D36" s="239">
        <f t="shared" si="0"/>
        <v>9426</v>
      </c>
      <c r="E36" s="242">
        <f t="shared" si="1"/>
        <v>0.006650340665923037</v>
      </c>
      <c r="F36" s="240">
        <v>8441</v>
      </c>
      <c r="G36" s="239">
        <v>19</v>
      </c>
      <c r="H36" s="239">
        <f t="shared" si="2"/>
        <v>8460</v>
      </c>
      <c r="I36" s="241">
        <f t="shared" si="3"/>
        <v>0.11418439716312068</v>
      </c>
      <c r="J36" s="240">
        <v>101446</v>
      </c>
      <c r="K36" s="239">
        <v>182</v>
      </c>
      <c r="L36" s="239">
        <f t="shared" si="4"/>
        <v>101628</v>
      </c>
      <c r="M36" s="241">
        <f t="shared" si="5"/>
        <v>0.006947136534666196</v>
      </c>
      <c r="N36" s="240">
        <v>103950</v>
      </c>
      <c r="O36" s="239">
        <v>374</v>
      </c>
      <c r="P36" s="239">
        <f t="shared" si="6"/>
        <v>104324</v>
      </c>
      <c r="Q36" s="238">
        <f t="shared" si="7"/>
        <v>-0.025842567386219817</v>
      </c>
    </row>
    <row r="37" spans="1:17" s="230" customFormat="1" ht="18" customHeight="1">
      <c r="A37" s="244" t="s">
        <v>297</v>
      </c>
      <c r="B37" s="243">
        <v>8257</v>
      </c>
      <c r="C37" s="239">
        <v>1</v>
      </c>
      <c r="D37" s="239">
        <f t="shared" si="0"/>
        <v>8258</v>
      </c>
      <c r="E37" s="242">
        <f t="shared" si="1"/>
        <v>0.005826279781369874</v>
      </c>
      <c r="F37" s="240">
        <v>7157</v>
      </c>
      <c r="G37" s="239">
        <v>43</v>
      </c>
      <c r="H37" s="239">
        <f t="shared" si="2"/>
        <v>7200</v>
      </c>
      <c r="I37" s="241">
        <f t="shared" si="3"/>
        <v>0.14694444444444454</v>
      </c>
      <c r="J37" s="240">
        <v>82534</v>
      </c>
      <c r="K37" s="239">
        <v>343</v>
      </c>
      <c r="L37" s="239">
        <f t="shared" si="4"/>
        <v>82877</v>
      </c>
      <c r="M37" s="241">
        <f t="shared" si="5"/>
        <v>0.005665346504738166</v>
      </c>
      <c r="N37" s="240">
        <v>83667</v>
      </c>
      <c r="O37" s="239">
        <v>180</v>
      </c>
      <c r="P37" s="239">
        <f t="shared" si="6"/>
        <v>83847</v>
      </c>
      <c r="Q37" s="238">
        <f t="shared" si="7"/>
        <v>-0.011568690591195918</v>
      </c>
    </row>
    <row r="38" spans="1:17" s="230" customFormat="1" ht="18" customHeight="1">
      <c r="A38" s="244" t="s">
        <v>298</v>
      </c>
      <c r="B38" s="243">
        <v>7914</v>
      </c>
      <c r="C38" s="239">
        <v>1</v>
      </c>
      <c r="D38" s="239">
        <f t="shared" si="0"/>
        <v>7915</v>
      </c>
      <c r="E38" s="242">
        <f t="shared" si="1"/>
        <v>0.005584282449690307</v>
      </c>
      <c r="F38" s="240">
        <v>6926</v>
      </c>
      <c r="G38" s="239">
        <v>436</v>
      </c>
      <c r="H38" s="239">
        <f t="shared" si="2"/>
        <v>7362</v>
      </c>
      <c r="I38" s="241">
        <f t="shared" si="3"/>
        <v>0.07511545775604445</v>
      </c>
      <c r="J38" s="240">
        <v>70393</v>
      </c>
      <c r="K38" s="239">
        <v>2232</v>
      </c>
      <c r="L38" s="239">
        <f t="shared" si="4"/>
        <v>72625</v>
      </c>
      <c r="M38" s="241">
        <f t="shared" si="5"/>
        <v>0.004964535274039955</v>
      </c>
      <c r="N38" s="240">
        <v>66514</v>
      </c>
      <c r="O38" s="239">
        <v>3572</v>
      </c>
      <c r="P38" s="239">
        <f t="shared" si="6"/>
        <v>70086</v>
      </c>
      <c r="Q38" s="238">
        <f t="shared" si="7"/>
        <v>0.03622692121108351</v>
      </c>
    </row>
    <row r="39" spans="1:17" s="230" customFormat="1" ht="18" customHeight="1">
      <c r="A39" s="244" t="s">
        <v>299</v>
      </c>
      <c r="B39" s="243">
        <v>7333</v>
      </c>
      <c r="C39" s="239">
        <v>38</v>
      </c>
      <c r="D39" s="239">
        <f t="shared" si="0"/>
        <v>7371</v>
      </c>
      <c r="E39" s="242">
        <f t="shared" si="1"/>
        <v>0.005200473270583355</v>
      </c>
      <c r="F39" s="240">
        <v>6635</v>
      </c>
      <c r="G39" s="239">
        <v>74</v>
      </c>
      <c r="H39" s="239">
        <f t="shared" si="2"/>
        <v>6709</v>
      </c>
      <c r="I39" s="241">
        <f t="shared" si="3"/>
        <v>0.09867342375912957</v>
      </c>
      <c r="J39" s="240">
        <v>99165</v>
      </c>
      <c r="K39" s="239">
        <v>965</v>
      </c>
      <c r="L39" s="239">
        <f t="shared" si="4"/>
        <v>100130</v>
      </c>
      <c r="M39" s="241">
        <f t="shared" si="5"/>
        <v>0.006844735517929372</v>
      </c>
      <c r="N39" s="240">
        <v>96061</v>
      </c>
      <c r="O39" s="239">
        <v>1513</v>
      </c>
      <c r="P39" s="239">
        <f t="shared" si="6"/>
        <v>97574</v>
      </c>
      <c r="Q39" s="238">
        <f t="shared" si="7"/>
        <v>0.026195502900362877</v>
      </c>
    </row>
    <row r="40" spans="1:17" s="230" customFormat="1" ht="18" customHeight="1">
      <c r="A40" s="244" t="s">
        <v>300</v>
      </c>
      <c r="B40" s="243">
        <v>6856</v>
      </c>
      <c r="C40" s="239">
        <v>52</v>
      </c>
      <c r="D40" s="239">
        <f t="shared" si="0"/>
        <v>6908</v>
      </c>
      <c r="E40" s="242">
        <f t="shared" si="1"/>
        <v>0.004873812149394901</v>
      </c>
      <c r="F40" s="240">
        <v>6793</v>
      </c>
      <c r="G40" s="239">
        <v>155</v>
      </c>
      <c r="H40" s="239">
        <f t="shared" si="2"/>
        <v>6948</v>
      </c>
      <c r="I40" s="241">
        <f t="shared" si="3"/>
        <v>-0.005757052389176787</v>
      </c>
      <c r="J40" s="240">
        <v>68767</v>
      </c>
      <c r="K40" s="239">
        <v>836</v>
      </c>
      <c r="L40" s="239">
        <f t="shared" si="4"/>
        <v>69603</v>
      </c>
      <c r="M40" s="241">
        <f t="shared" si="5"/>
        <v>0.004757955919848578</v>
      </c>
      <c r="N40" s="240">
        <v>75334</v>
      </c>
      <c r="O40" s="239">
        <v>433</v>
      </c>
      <c r="P40" s="239">
        <f t="shared" si="6"/>
        <v>75767</v>
      </c>
      <c r="Q40" s="238">
        <f t="shared" si="7"/>
        <v>-0.081354679477873</v>
      </c>
    </row>
    <row r="41" spans="1:17" s="230" customFormat="1" ht="18" customHeight="1">
      <c r="A41" s="244" t="s">
        <v>301</v>
      </c>
      <c r="B41" s="243">
        <v>6595</v>
      </c>
      <c r="C41" s="239">
        <v>100</v>
      </c>
      <c r="D41" s="239">
        <f t="shared" si="0"/>
        <v>6695</v>
      </c>
      <c r="E41" s="242">
        <f t="shared" si="1"/>
        <v>0.004723533923016627</v>
      </c>
      <c r="F41" s="240">
        <v>6791</v>
      </c>
      <c r="G41" s="239">
        <v>605</v>
      </c>
      <c r="H41" s="239">
        <f t="shared" si="2"/>
        <v>7396</v>
      </c>
      <c r="I41" s="241">
        <f t="shared" si="3"/>
        <v>-0.09478096268253111</v>
      </c>
      <c r="J41" s="240">
        <v>69614</v>
      </c>
      <c r="K41" s="239">
        <v>2464</v>
      </c>
      <c r="L41" s="239">
        <f t="shared" si="4"/>
        <v>72078</v>
      </c>
      <c r="M41" s="241">
        <f t="shared" si="5"/>
        <v>0.004927143180478511</v>
      </c>
      <c r="N41" s="240">
        <v>67110</v>
      </c>
      <c r="O41" s="239">
        <v>3012</v>
      </c>
      <c r="P41" s="239">
        <f t="shared" si="6"/>
        <v>70122</v>
      </c>
      <c r="Q41" s="238">
        <f t="shared" si="7"/>
        <v>0.027894241464875513</v>
      </c>
    </row>
    <row r="42" spans="1:17" s="230" customFormat="1" ht="18" customHeight="1">
      <c r="A42" s="244" t="s">
        <v>302</v>
      </c>
      <c r="B42" s="243">
        <v>6113</v>
      </c>
      <c r="C42" s="239">
        <v>69</v>
      </c>
      <c r="D42" s="239">
        <f t="shared" si="0"/>
        <v>6182</v>
      </c>
      <c r="E42" s="242">
        <f t="shared" si="1"/>
        <v>0.004361596222866138</v>
      </c>
      <c r="F42" s="240">
        <v>4697</v>
      </c>
      <c r="G42" s="239">
        <v>203</v>
      </c>
      <c r="H42" s="239">
        <f t="shared" si="2"/>
        <v>4900</v>
      </c>
      <c r="I42" s="241">
        <f t="shared" si="3"/>
        <v>0.2616326530612245</v>
      </c>
      <c r="J42" s="240">
        <v>65014</v>
      </c>
      <c r="K42" s="239">
        <v>2373</v>
      </c>
      <c r="L42" s="239">
        <f t="shared" si="4"/>
        <v>67387</v>
      </c>
      <c r="M42" s="241">
        <f t="shared" si="5"/>
        <v>0.004606473507906787</v>
      </c>
      <c r="N42" s="240">
        <v>73746</v>
      </c>
      <c r="O42" s="239">
        <v>1598</v>
      </c>
      <c r="P42" s="239">
        <f t="shared" si="6"/>
        <v>75344</v>
      </c>
      <c r="Q42" s="238">
        <f t="shared" si="7"/>
        <v>-0.10560894032703338</v>
      </c>
    </row>
    <row r="43" spans="1:17" s="230" customFormat="1" ht="18" customHeight="1">
      <c r="A43" s="244" t="s">
        <v>303</v>
      </c>
      <c r="B43" s="243">
        <v>1969</v>
      </c>
      <c r="C43" s="239">
        <v>3830</v>
      </c>
      <c r="D43" s="239">
        <f t="shared" si="0"/>
        <v>5799</v>
      </c>
      <c r="E43" s="242">
        <f t="shared" si="1"/>
        <v>0.004091377628016942</v>
      </c>
      <c r="F43" s="240">
        <v>2190</v>
      </c>
      <c r="G43" s="239">
        <v>1841</v>
      </c>
      <c r="H43" s="239">
        <f t="shared" si="2"/>
        <v>4031</v>
      </c>
      <c r="I43" s="241">
        <f t="shared" si="3"/>
        <v>0.43860084346316053</v>
      </c>
      <c r="J43" s="240">
        <v>19736</v>
      </c>
      <c r="K43" s="239">
        <v>39868</v>
      </c>
      <c r="L43" s="239">
        <f t="shared" si="4"/>
        <v>59604</v>
      </c>
      <c r="M43" s="241">
        <f t="shared" si="5"/>
        <v>0.004074439386903648</v>
      </c>
      <c r="N43" s="240">
        <v>18672</v>
      </c>
      <c r="O43" s="239">
        <v>31996</v>
      </c>
      <c r="P43" s="239">
        <f t="shared" si="6"/>
        <v>50668</v>
      </c>
      <c r="Q43" s="238">
        <f t="shared" si="7"/>
        <v>0.17636377990052887</v>
      </c>
    </row>
    <row r="44" spans="1:17" s="230" customFormat="1" ht="18" customHeight="1">
      <c r="A44" s="244" t="s">
        <v>304</v>
      </c>
      <c r="B44" s="243">
        <v>5650</v>
      </c>
      <c r="C44" s="239">
        <v>92</v>
      </c>
      <c r="D44" s="239">
        <f t="shared" si="0"/>
        <v>5742</v>
      </c>
      <c r="E44" s="242">
        <f t="shared" si="1"/>
        <v>0.00405116232800022</v>
      </c>
      <c r="F44" s="240">
        <v>5761</v>
      </c>
      <c r="G44" s="239">
        <v>102</v>
      </c>
      <c r="H44" s="239">
        <f t="shared" si="2"/>
        <v>5863</v>
      </c>
      <c r="I44" s="241">
        <f t="shared" si="3"/>
        <v>-0.0206378986866792</v>
      </c>
      <c r="J44" s="240">
        <v>59173</v>
      </c>
      <c r="K44" s="239">
        <v>970</v>
      </c>
      <c r="L44" s="239">
        <f t="shared" si="4"/>
        <v>60143</v>
      </c>
      <c r="M44" s="241">
        <f t="shared" si="5"/>
        <v>0.004111284612551945</v>
      </c>
      <c r="N44" s="240">
        <v>51323</v>
      </c>
      <c r="O44" s="239">
        <v>321</v>
      </c>
      <c r="P44" s="239">
        <f t="shared" si="6"/>
        <v>51644</v>
      </c>
      <c r="Q44" s="238">
        <f t="shared" si="7"/>
        <v>0.16456897219425293</v>
      </c>
    </row>
    <row r="45" spans="1:17" s="230" customFormat="1" ht="18" customHeight="1">
      <c r="A45" s="244" t="s">
        <v>305</v>
      </c>
      <c r="B45" s="243">
        <v>5200</v>
      </c>
      <c r="C45" s="239">
        <v>33</v>
      </c>
      <c r="D45" s="239">
        <f t="shared" si="0"/>
        <v>5233</v>
      </c>
      <c r="E45" s="242">
        <f t="shared" si="1"/>
        <v>0.003692046754166693</v>
      </c>
      <c r="F45" s="240">
        <v>4929</v>
      </c>
      <c r="G45" s="239">
        <v>32</v>
      </c>
      <c r="H45" s="239">
        <f t="shared" si="2"/>
        <v>4961</v>
      </c>
      <c r="I45" s="241">
        <f t="shared" si="3"/>
        <v>0.05482765571457371</v>
      </c>
      <c r="J45" s="240">
        <v>47220</v>
      </c>
      <c r="K45" s="239">
        <v>265</v>
      </c>
      <c r="L45" s="239">
        <f t="shared" si="4"/>
        <v>47485</v>
      </c>
      <c r="M45" s="241">
        <f t="shared" si="5"/>
        <v>0.003246002856974695</v>
      </c>
      <c r="N45" s="240">
        <v>41736</v>
      </c>
      <c r="O45" s="239">
        <v>180</v>
      </c>
      <c r="P45" s="239">
        <f t="shared" si="6"/>
        <v>41916</v>
      </c>
      <c r="Q45" s="238">
        <f t="shared" si="7"/>
        <v>0.1328609600152686</v>
      </c>
    </row>
    <row r="46" spans="1:17" s="230" customFormat="1" ht="18" customHeight="1">
      <c r="A46" s="244" t="s">
        <v>306</v>
      </c>
      <c r="B46" s="243">
        <v>5162</v>
      </c>
      <c r="C46" s="239">
        <v>21</v>
      </c>
      <c r="D46" s="239">
        <f t="shared" si="0"/>
        <v>5183</v>
      </c>
      <c r="E46" s="242">
        <f t="shared" si="1"/>
        <v>0.003656770175204657</v>
      </c>
      <c r="F46" s="240">
        <v>3693</v>
      </c>
      <c r="G46" s="239"/>
      <c r="H46" s="239">
        <f t="shared" si="2"/>
        <v>3693</v>
      </c>
      <c r="I46" s="241">
        <f t="shared" si="3"/>
        <v>0.4034660167885189</v>
      </c>
      <c r="J46" s="240">
        <v>46715</v>
      </c>
      <c r="K46" s="239">
        <v>301</v>
      </c>
      <c r="L46" s="239">
        <f t="shared" si="4"/>
        <v>47016</v>
      </c>
      <c r="M46" s="241">
        <f t="shared" si="5"/>
        <v>0.0032139427255664372</v>
      </c>
      <c r="N46" s="240">
        <v>40110</v>
      </c>
      <c r="O46" s="239">
        <v>424</v>
      </c>
      <c r="P46" s="239">
        <f t="shared" si="6"/>
        <v>40534</v>
      </c>
      <c r="Q46" s="238">
        <f t="shared" si="7"/>
        <v>0.15991513297478654</v>
      </c>
    </row>
    <row r="47" spans="1:17" s="230" customFormat="1" ht="18" customHeight="1">
      <c r="A47" s="244" t="s">
        <v>307</v>
      </c>
      <c r="B47" s="243">
        <v>5024</v>
      </c>
      <c r="C47" s="239">
        <v>46</v>
      </c>
      <c r="D47" s="239">
        <f t="shared" si="0"/>
        <v>5070</v>
      </c>
      <c r="E47" s="242">
        <f t="shared" si="1"/>
        <v>0.0035770451067504557</v>
      </c>
      <c r="F47" s="240">
        <v>5007</v>
      </c>
      <c r="G47" s="239">
        <v>81</v>
      </c>
      <c r="H47" s="239">
        <f t="shared" si="2"/>
        <v>5088</v>
      </c>
      <c r="I47" s="241">
        <f t="shared" si="3"/>
        <v>-0.003537735849056589</v>
      </c>
      <c r="J47" s="240">
        <v>58004</v>
      </c>
      <c r="K47" s="239">
        <v>230</v>
      </c>
      <c r="L47" s="239">
        <f t="shared" si="4"/>
        <v>58234</v>
      </c>
      <c r="M47" s="241">
        <f t="shared" si="5"/>
        <v>0.00398078825677718</v>
      </c>
      <c r="N47" s="240">
        <v>59442</v>
      </c>
      <c r="O47" s="239">
        <v>620</v>
      </c>
      <c r="P47" s="239">
        <f t="shared" si="6"/>
        <v>60062</v>
      </c>
      <c r="Q47" s="238">
        <f t="shared" si="7"/>
        <v>-0.030435216942492738</v>
      </c>
    </row>
    <row r="48" spans="1:17" s="230" customFormat="1" ht="18" customHeight="1">
      <c r="A48" s="244" t="s">
        <v>308</v>
      </c>
      <c r="B48" s="243">
        <v>4595</v>
      </c>
      <c r="C48" s="239">
        <v>21</v>
      </c>
      <c r="D48" s="239">
        <f t="shared" si="0"/>
        <v>4616</v>
      </c>
      <c r="E48" s="242">
        <f t="shared" si="1"/>
        <v>0.0032567337697751685</v>
      </c>
      <c r="F48" s="240">
        <v>6281</v>
      </c>
      <c r="G48" s="239">
        <v>14</v>
      </c>
      <c r="H48" s="239">
        <f t="shared" si="2"/>
        <v>6295</v>
      </c>
      <c r="I48" s="241">
        <f t="shared" si="3"/>
        <v>-0.2667196187450357</v>
      </c>
      <c r="J48" s="240">
        <v>62710</v>
      </c>
      <c r="K48" s="239">
        <v>215</v>
      </c>
      <c r="L48" s="239">
        <f t="shared" si="4"/>
        <v>62925</v>
      </c>
      <c r="M48" s="241">
        <f t="shared" si="5"/>
        <v>0.004301457929348904</v>
      </c>
      <c r="N48" s="240">
        <v>61988</v>
      </c>
      <c r="O48" s="239">
        <v>259</v>
      </c>
      <c r="P48" s="239">
        <f t="shared" si="6"/>
        <v>62247</v>
      </c>
      <c r="Q48" s="238">
        <f t="shared" si="7"/>
        <v>0.010892091185117359</v>
      </c>
    </row>
    <row r="49" spans="1:17" s="230" customFormat="1" ht="18" customHeight="1">
      <c r="A49" s="244" t="s">
        <v>309</v>
      </c>
      <c r="B49" s="243">
        <v>4293</v>
      </c>
      <c r="C49" s="239">
        <v>160</v>
      </c>
      <c r="D49" s="239">
        <f t="shared" si="0"/>
        <v>4453</v>
      </c>
      <c r="E49" s="242">
        <f t="shared" si="1"/>
        <v>0.0031417321223589307</v>
      </c>
      <c r="F49" s="240">
        <v>3577</v>
      </c>
      <c r="G49" s="239">
        <v>149</v>
      </c>
      <c r="H49" s="239">
        <f t="shared" si="2"/>
        <v>3726</v>
      </c>
      <c r="I49" s="241">
        <f t="shared" si="3"/>
        <v>0.19511540526033277</v>
      </c>
      <c r="J49" s="240">
        <v>50611</v>
      </c>
      <c r="K49" s="239">
        <v>2208</v>
      </c>
      <c r="L49" s="239">
        <f t="shared" si="4"/>
        <v>52819</v>
      </c>
      <c r="M49" s="241">
        <f t="shared" si="5"/>
        <v>0.0036106270380656296</v>
      </c>
      <c r="N49" s="240">
        <v>46603</v>
      </c>
      <c r="O49" s="239">
        <v>1160</v>
      </c>
      <c r="P49" s="239">
        <f t="shared" si="6"/>
        <v>47763</v>
      </c>
      <c r="Q49" s="238">
        <f t="shared" si="7"/>
        <v>0.10585599732010142</v>
      </c>
    </row>
    <row r="50" spans="1:17" s="230" customFormat="1" ht="18" customHeight="1">
      <c r="A50" s="244" t="s">
        <v>310</v>
      </c>
      <c r="B50" s="243">
        <v>4399</v>
      </c>
      <c r="C50" s="239">
        <v>31</v>
      </c>
      <c r="D50" s="239">
        <f t="shared" si="0"/>
        <v>4430</v>
      </c>
      <c r="E50" s="242">
        <f t="shared" si="1"/>
        <v>0.0031255048960363943</v>
      </c>
      <c r="F50" s="240">
        <v>4017</v>
      </c>
      <c r="G50" s="239">
        <v>130</v>
      </c>
      <c r="H50" s="239">
        <f t="shared" si="2"/>
        <v>4147</v>
      </c>
      <c r="I50" s="241">
        <f t="shared" si="3"/>
        <v>0.06824210272486142</v>
      </c>
      <c r="J50" s="240">
        <v>54362</v>
      </c>
      <c r="K50" s="239">
        <v>657</v>
      </c>
      <c r="L50" s="239">
        <f t="shared" si="4"/>
        <v>55019</v>
      </c>
      <c r="M50" s="241">
        <f t="shared" si="5"/>
        <v>0.0037610157141811256</v>
      </c>
      <c r="N50" s="240">
        <v>57560</v>
      </c>
      <c r="O50" s="239">
        <v>814</v>
      </c>
      <c r="P50" s="239">
        <f t="shared" si="6"/>
        <v>58374</v>
      </c>
      <c r="Q50" s="238">
        <f t="shared" si="7"/>
        <v>-0.057474217973755404</v>
      </c>
    </row>
    <row r="51" spans="1:17" s="230" customFormat="1" ht="18" customHeight="1">
      <c r="A51" s="244" t="s">
        <v>311</v>
      </c>
      <c r="B51" s="243">
        <v>4291</v>
      </c>
      <c r="C51" s="239">
        <v>22</v>
      </c>
      <c r="D51" s="239">
        <f t="shared" si="0"/>
        <v>4313</v>
      </c>
      <c r="E51" s="242">
        <f t="shared" si="1"/>
        <v>0.0030429577012652297</v>
      </c>
      <c r="F51" s="240">
        <v>3049</v>
      </c>
      <c r="G51" s="239">
        <v>4</v>
      </c>
      <c r="H51" s="239">
        <f t="shared" si="2"/>
        <v>3053</v>
      </c>
      <c r="I51" s="241">
        <f t="shared" si="3"/>
        <v>0.41270881100556833</v>
      </c>
      <c r="J51" s="240">
        <v>37100</v>
      </c>
      <c r="K51" s="239">
        <v>213</v>
      </c>
      <c r="L51" s="239">
        <f t="shared" si="4"/>
        <v>37313</v>
      </c>
      <c r="M51" s="241">
        <f t="shared" si="5"/>
        <v>0.0025506603054079565</v>
      </c>
      <c r="N51" s="240">
        <v>29019</v>
      </c>
      <c r="O51" s="239">
        <v>125</v>
      </c>
      <c r="P51" s="239">
        <f t="shared" si="6"/>
        <v>29144</v>
      </c>
      <c r="Q51" s="238">
        <f t="shared" si="7"/>
        <v>0.2802978314575899</v>
      </c>
    </row>
    <row r="52" spans="1:17" s="230" customFormat="1" ht="18" customHeight="1">
      <c r="A52" s="244" t="s">
        <v>312</v>
      </c>
      <c r="B52" s="243">
        <v>1953</v>
      </c>
      <c r="C52" s="239">
        <v>1859</v>
      </c>
      <c r="D52" s="239">
        <f t="shared" si="0"/>
        <v>3812</v>
      </c>
      <c r="E52" s="242">
        <f t="shared" si="1"/>
        <v>0.0026894863800656288</v>
      </c>
      <c r="F52" s="240">
        <v>1459</v>
      </c>
      <c r="G52" s="239">
        <v>6248</v>
      </c>
      <c r="H52" s="239">
        <f t="shared" si="2"/>
        <v>7707</v>
      </c>
      <c r="I52" s="241">
        <f t="shared" si="3"/>
        <v>-0.5053847151939794</v>
      </c>
      <c r="J52" s="240">
        <v>20051</v>
      </c>
      <c r="K52" s="239">
        <v>15245</v>
      </c>
      <c r="L52" s="239">
        <f t="shared" si="4"/>
        <v>35296</v>
      </c>
      <c r="M52" s="241">
        <f t="shared" si="5"/>
        <v>0.0024127812328057037</v>
      </c>
      <c r="N52" s="240">
        <v>19966</v>
      </c>
      <c r="O52" s="239">
        <v>7132</v>
      </c>
      <c r="P52" s="239">
        <f t="shared" si="6"/>
        <v>27098</v>
      </c>
      <c r="Q52" s="238">
        <f t="shared" si="7"/>
        <v>0.3025315521440697</v>
      </c>
    </row>
    <row r="53" spans="1:17" s="230" customFormat="1" ht="18" customHeight="1">
      <c r="A53" s="244" t="s">
        <v>313</v>
      </c>
      <c r="B53" s="243">
        <v>3339</v>
      </c>
      <c r="C53" s="239">
        <v>41</v>
      </c>
      <c r="D53" s="239">
        <f t="shared" si="0"/>
        <v>3380</v>
      </c>
      <c r="E53" s="242">
        <f>D53/$D$8</f>
        <v>0.002384696737833637</v>
      </c>
      <c r="F53" s="240">
        <v>3285</v>
      </c>
      <c r="G53" s="239">
        <v>36</v>
      </c>
      <c r="H53" s="239">
        <f t="shared" si="2"/>
        <v>3321</v>
      </c>
      <c r="I53" s="241">
        <f>(D53/H53-1)</f>
        <v>0.01776573321288777</v>
      </c>
      <c r="J53" s="240">
        <v>33220</v>
      </c>
      <c r="K53" s="239">
        <v>199</v>
      </c>
      <c r="L53" s="239">
        <f t="shared" si="4"/>
        <v>33419</v>
      </c>
      <c r="M53" s="241">
        <f>(L53/$L$8)</f>
        <v>0.0022844723486835283</v>
      </c>
      <c r="N53" s="240">
        <v>39775</v>
      </c>
      <c r="O53" s="239">
        <v>478</v>
      </c>
      <c r="P53" s="239">
        <f t="shared" si="6"/>
        <v>40253</v>
      </c>
      <c r="Q53" s="238">
        <f>(L53/P53-1)</f>
        <v>-0.16977616575162102</v>
      </c>
    </row>
    <row r="54" spans="1:17" s="230" customFormat="1" ht="18" customHeight="1">
      <c r="A54" s="244" t="s">
        <v>314</v>
      </c>
      <c r="B54" s="243">
        <v>1257</v>
      </c>
      <c r="C54" s="239">
        <v>1906</v>
      </c>
      <c r="D54" s="239">
        <f t="shared" si="0"/>
        <v>3163</v>
      </c>
      <c r="E54" s="242">
        <f>D54/$D$8</f>
        <v>0.0022315963851384005</v>
      </c>
      <c r="F54" s="240">
        <v>2255</v>
      </c>
      <c r="G54" s="239">
        <v>3447</v>
      </c>
      <c r="H54" s="239">
        <f t="shared" si="2"/>
        <v>5702</v>
      </c>
      <c r="I54" s="241">
        <f>(D54/H54-1)</f>
        <v>-0.4452823570676956</v>
      </c>
      <c r="J54" s="240">
        <v>14412</v>
      </c>
      <c r="K54" s="239">
        <v>23824</v>
      </c>
      <c r="L54" s="239">
        <f t="shared" si="4"/>
        <v>38236</v>
      </c>
      <c r="M54" s="241">
        <f>(L54/$L$8)</f>
        <v>0.0026137551908873213</v>
      </c>
      <c r="N54" s="240">
        <v>21222</v>
      </c>
      <c r="O54" s="239">
        <v>13906</v>
      </c>
      <c r="P54" s="239">
        <f t="shared" si="6"/>
        <v>35128</v>
      </c>
      <c r="Q54" s="238">
        <f>(L54/P54-1)</f>
        <v>0.08847642905943975</v>
      </c>
    </row>
    <row r="55" spans="1:17" s="230" customFormat="1" ht="18" customHeight="1" thickBot="1">
      <c r="A55" s="237" t="s">
        <v>315</v>
      </c>
      <c r="B55" s="236">
        <v>142149</v>
      </c>
      <c r="C55" s="232">
        <v>41578</v>
      </c>
      <c r="D55" s="232">
        <f t="shared" si="0"/>
        <v>183727</v>
      </c>
      <c r="E55" s="235">
        <f>D55/$D$8</f>
        <v>0.12962520045915996</v>
      </c>
      <c r="F55" s="233">
        <v>130362</v>
      </c>
      <c r="G55" s="232">
        <v>48432</v>
      </c>
      <c r="H55" s="232">
        <f t="shared" si="2"/>
        <v>178794</v>
      </c>
      <c r="I55" s="234">
        <f>(D55/H55-1)</f>
        <v>0.027590411311341434</v>
      </c>
      <c r="J55" s="233">
        <v>1494802</v>
      </c>
      <c r="K55" s="232">
        <v>422477</v>
      </c>
      <c r="L55" s="232">
        <f t="shared" si="4"/>
        <v>1917279</v>
      </c>
      <c r="M55" s="234">
        <f>(L55/$L$8)</f>
        <v>0.13106229570638278</v>
      </c>
      <c r="N55" s="233">
        <v>1420414</v>
      </c>
      <c r="O55" s="232">
        <v>395334</v>
      </c>
      <c r="P55" s="232">
        <f t="shared" si="6"/>
        <v>1815748</v>
      </c>
      <c r="Q55" s="231">
        <f>(L55/P55-1)</f>
        <v>0.055916900362825706</v>
      </c>
    </row>
    <row r="56" ht="15" thickTop="1">
      <c r="A56" s="164" t="s">
        <v>50</v>
      </c>
    </row>
    <row r="57" ht="14.25" customHeight="1">
      <c r="A57" s="137" t="s">
        <v>49</v>
      </c>
    </row>
  </sheetData>
  <sheetProtection/>
  <mergeCells count="10">
    <mergeCell ref="A5:A7"/>
    <mergeCell ref="A4:Q4"/>
    <mergeCell ref="N1:Q1"/>
    <mergeCell ref="B5:I5"/>
    <mergeCell ref="J5:Q5"/>
    <mergeCell ref="A3:Q3"/>
    <mergeCell ref="B6:E6"/>
    <mergeCell ref="F6:I6"/>
    <mergeCell ref="J6:M6"/>
    <mergeCell ref="N6:Q6"/>
  </mergeCells>
  <conditionalFormatting sqref="Q56:Q65536 I56:I65536 I3 I7 Q3 Q7 Q5 I5">
    <cfRule type="cellIs" priority="1" dxfId="75" operator="lessThan" stopIfTrue="1">
      <formula>0</formula>
    </cfRule>
  </conditionalFormatting>
  <conditionalFormatting sqref="Q8:Q55 I8:I55">
    <cfRule type="cellIs" priority="2" dxfId="75" operator="lessThan" stopIfTrue="1">
      <formula>0</formula>
    </cfRule>
    <cfRule type="cellIs" priority="3" dxfId="77" operator="greaterThanOrEqual" stopIfTrue="1">
      <formula>0</formula>
    </cfRule>
  </conditionalFormatting>
  <hyperlinks>
    <hyperlink ref="N1:Q1" location="INDICE!A1" display="Volver al Indice"/>
  </hyperlinks>
  <printOptions/>
  <pageMargins left="0.47" right="0.24" top="0.36" bottom="0.18" header="0.25" footer="0.18"/>
  <pageSetup horizontalDpi="600" verticalDpi="600" orientation="landscape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CUADROS BOLETIN ORIGEN-DESTINO DICIEMBRE 2011</dc:title>
  <dc:subject/>
  <dc:creator>Juan Carlos Torres Camargo</dc:creator>
  <cp:keywords/>
  <dc:description/>
  <cp:lastModifiedBy>SKY</cp:lastModifiedBy>
  <cp:lastPrinted>2012-04-16T14:34:54Z</cp:lastPrinted>
  <dcterms:created xsi:type="dcterms:W3CDTF">2011-06-09T20:44:59Z</dcterms:created>
  <dcterms:modified xsi:type="dcterms:W3CDTF">2012-04-16T20:15:47Z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ependencia">
    <vt:lpwstr>Transporte aéreo</vt:lpwstr>
  </property>
  <property fmtid="{D5CDD505-2E9C-101B-9397-08002B2CF9AE}" pid="3" name="Tema">
    <vt:lpwstr>Origen - Destino</vt:lpwstr>
  </property>
  <property fmtid="{D5CDD505-2E9C-101B-9397-08002B2CF9AE}" pid="4" name="Vigencia">
    <vt:lpwstr>2011</vt:lpwstr>
  </property>
  <property fmtid="{D5CDD505-2E9C-101B-9397-08002B2CF9AE}" pid="5" name="Formato">
    <vt:lpwstr>/Style%20Library/Images/xls.svg</vt:lpwstr>
  </property>
  <property fmtid="{D5CDD505-2E9C-101B-9397-08002B2CF9AE}" pid="6" name="Orden">
    <vt:lpwstr>104.000000000000</vt:lpwstr>
  </property>
</Properties>
</file>